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N113" s="1"/>
  <c r="AS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V83"/>
  <c r="AV82"/>
  <c r="AE53"/>
  <c r="AQ87" s="1"/>
  <c r="AR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 s="1"/>
  <c r="AG39"/>
  <c r="AI39"/>
  <c r="AG40"/>
  <c r="AI40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/>
  <c r="I41"/>
  <c r="K41"/>
  <c r="AG37"/>
  <c r="AI37" s="1"/>
  <c r="AM119"/>
  <c r="AM93"/>
  <c r="AQ93"/>
  <c r="U48"/>
  <c r="Z46"/>
  <c r="N46"/>
  <c r="B46"/>
  <c r="Z35"/>
  <c r="N35"/>
  <c r="B35"/>
  <c r="AR86" l="1"/>
  <c r="AV130"/>
  <c r="AX36"/>
  <c r="AV121"/>
  <c r="AV89"/>
  <c r="AM87"/>
  <c r="AN87" s="1"/>
  <c r="AS87" s="1"/>
  <c r="AI53"/>
  <c r="AV115"/>
  <c r="AZ110" s="1"/>
  <c r="AV84"/>
  <c r="BA83" s="1"/>
  <c r="AZ109"/>
  <c r="AV126"/>
  <c r="AX108" s="1"/>
  <c r="BA112"/>
  <c r="AP7"/>
  <c r="BA110"/>
  <c r="AG53"/>
  <c r="BA108"/>
  <c r="BA109"/>
  <c r="AP8"/>
  <c r="AV2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V101" s="1"/>
  <c r="AO60"/>
  <c r="AG14" s="1"/>
  <c r="AW109"/>
  <c r="AW108"/>
  <c r="AX35"/>
  <c r="AX34"/>
  <c r="AY108"/>
  <c r="AY111"/>
  <c r="AY110"/>
  <c r="AQ113"/>
  <c r="AR113" s="1"/>
  <c r="AO87"/>
  <c r="AQ97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111"/>
  <c r="BA87"/>
  <c r="BA85"/>
  <c r="BA86"/>
  <c r="BA84"/>
  <c r="BA82"/>
  <c r="V46"/>
  <c r="U53"/>
  <c r="AL7"/>
  <c r="AL8"/>
  <c r="AR2" s="1"/>
  <c r="AR7" s="1"/>
  <c r="AT113"/>
  <c r="AX31"/>
  <c r="K42" s="1"/>
  <c r="AV34"/>
  <c r="AV95"/>
  <c r="AM111"/>
  <c r="AN112" s="1"/>
  <c r="AM85"/>
  <c r="AN86" s="1"/>
  <c r="AM118"/>
  <c r="AN119" s="1"/>
  <c r="AV7"/>
  <c r="AH35"/>
  <c r="AG42"/>
  <c r="AN7"/>
  <c r="AQ10"/>
  <c r="AW4" s="1"/>
  <c r="AW7" s="1"/>
  <c r="AQ7"/>
  <c r="H15"/>
  <c r="AN93" l="1"/>
  <c r="AR93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 s="1"/>
  <c r="BC98" s="1"/>
  <c r="Z45" s="1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Q119"/>
  <c r="AN108"/>
  <c r="AR119" l="1"/>
  <c r="AP93"/>
  <c r="AS93" s="1"/>
  <c r="AS119"/>
  <c r="AT119" s="1"/>
  <c r="AR110"/>
  <c r="AU109"/>
  <c r="BB109" s="1"/>
  <c r="AR128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S128"/>
  <c r="AT128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AP86"/>
  <c r="AS86" s="1"/>
  <c r="AP112"/>
  <c r="AS112" s="1"/>
  <c r="AT112" s="1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AT98"/>
  <c r="AY85" s="1"/>
  <c r="AT87"/>
  <c r="AT86"/>
  <c r="AT82"/>
  <c r="AT90"/>
  <c r="AZ83" s="1"/>
  <c r="AT93"/>
  <c r="AZ86" s="1"/>
  <c r="BB86" s="1"/>
  <c r="BC97" s="1"/>
  <c r="N45" s="1"/>
  <c r="AT92"/>
  <c r="AZ85" s="1"/>
  <c r="AT85"/>
  <c r="AT91"/>
  <c r="AZ84" s="1"/>
  <c r="AT101"/>
  <c r="AX83" s="1"/>
  <c r="AT100"/>
  <c r="AX82" s="1"/>
  <c r="AT83"/>
  <c r="AT89"/>
  <c r="AZ82" s="1"/>
  <c r="BB85" l="1"/>
  <c r="BC96" s="1"/>
  <c r="B45" s="1"/>
  <c r="BB84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<sst xmlns="http://schemas.openxmlformats.org/spreadsheetml/2006/main" count="394" uniqueCount="204">
  <si>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</si>
  <si>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</si>
  <si>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</si>
  <si>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</si>
  <si>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</si>
  <si>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</si>
  <si>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</si>
  <si>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</si>
  <si>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</si>
  <si>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</si>
  <si>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</si>
  <si>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</si>
  <si>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</si>
  <si>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</si>
  <si>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</si>
  <si>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</si>
  <si>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</si>
  <si>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</si>
  <si>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</si>
  <si>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</si>
  <si>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</si>
  <si>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</si>
  <si>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</si>
  <si>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</si>
  <si>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</si>
  <si>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</si>
  <si>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</si>
  <si>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</si>
  <si>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</si>
  <si>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</si>
  <si>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</si>
  <si>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</si>
  <si>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</si>
  <si>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</si>
  <si>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</si>
  <si>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</si>
  <si>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</si>
  <si>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</si>
  <si>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</si>
  <si>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</si>
  <si>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</si>
  <si>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</si>
  <si>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</si>
  <si>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</si>
  <si>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</si>
  <si>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</si>
  <si>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</si>
  <si>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</si>
  <si>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</si>
  <si>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</si>
  <si>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</si>
  <si>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</si>
  <si>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</si>
  <si>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</si>
  <si>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</si>
  <si>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</si>
  <si>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</si>
  <si>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</si>
  <si>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</si>
  <si>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</si>
  <si>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</si>
  <si>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</si>
  <si>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</si>
  <si>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</si>
  <si>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</si>
  <si>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</si>
  <si>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</si>
  <si>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</si>
  <si>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</si>
  <si>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</si>
  <si>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</si>
  <si>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</si>
  <si>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</si>
  <si>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</si>
  <si>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</si>
  <si>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</si>
  <si>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</si>
  <si>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</si>
  <si>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</si>
  <si>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</si>
  <si>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</si>
  <si>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</si>
  <si>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</si>
  <si>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</si>
  <si>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</si>
  <si>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</si>
  <si>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</si>
  <si>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</si>
  <si>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</si>
  <si>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</si>
  <si>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</si>
  <si>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</si>
  <si>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</si>
  <si>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</si>
  <si>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</si>
  <si>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</si>
  <si>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</si>
  <si>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</si>
  <si>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</si>
  <si>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</si>
  <si>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</si>
  <si>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</si>
  <si>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</si>
  <si>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</si>
  <si>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</si>
  <si>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</si>
  <si>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</si>
  <si>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</si>
  <si>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</si>
  <si>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</si>
  <si>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</si>
  <si>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</si>
  <si>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</si>
  <si>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</si>
  <si>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</si>
  <si>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</si>
  <si>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</si>
  <si>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</si>
  <si>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</si>
  <si>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</si>
  <si>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</si>
  <si>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</si>
  <si>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</si>
  <si>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</si>
  <si>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</si>
  <si>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</si>
  <si>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</si>
  <si>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</si>
  <si>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</si>
  <si>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</si>
  <si>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</si>
  <si>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</si>
  <si>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</si>
  <si>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</si>
  <si>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</si>
  <si>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</si>
  <si>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</si>
  <si>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</si>
  <si>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</si>
  <si>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</si>
  <si>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</si>
  <si>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</si>
  <si>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</si>
  <si>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</si>
  <si>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</si>
  <si>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</si>
  <si>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</si>
  <si>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</si>
  <si>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</si>
  <si>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</si>
  <si>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</si>
  <si>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</si>
  <si>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</si>
  <si>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</si>
  <si>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</si>
  <si>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</si>
  <si>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</si>
  <si>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</si>
  <si>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</si>
  <si>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</si>
  <si>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</si>
  <si>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</si>
  <si>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</si>
  <si>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</si>
  <si>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</si>
  <si>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</si>
  <si>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</si>
  <si>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</si>
  <si>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</si>
  <si>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</si>
  <si>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</si>
  <si>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</si>
  <si>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</si>
  <si>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</si>
  <si>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</si>
  <si>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</si>
  <si>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</si>
  <si>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</si>
  <si>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</si>
  <si>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</si>
  <si>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</si>
  <si>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</si>
  <si>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</si>
  <si>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</si>
  <si>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</si>
  <si>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</si>
  <si>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</si>
  <si>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</si>
  <si>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</si>
  <si>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</si>
  <si>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</si>
  <si>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</si>
  <si>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</si>
  <si>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</si>
  <si>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</si>
  <si>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</si>
  <si>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</si>
  <si>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</si>
  <si>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Merzenich</t>
  </si>
  <si>
    <t>X</t>
  </si>
  <si>
    <t>Willi Jansen</t>
  </si>
  <si>
    <t>Jochen Teschke</t>
  </si>
  <si>
    <t>Werner Klinner</t>
  </si>
  <si>
    <t>Helmut Böttcher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</si>
</sst>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zoomScaleSheetLayoutView="75" zoomScalePageLayoutView="90" workbookViewId="0">
      <selection activeCell="N50" sqref="N50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128</v>
      </c>
      <c r="AM2" s="113">
        <f>IF(O37="","",O37)</f>
        <v>200</v>
      </c>
      <c r="AN2" s="113">
        <f>IF(AA37="","",AA37)</f>
        <v>30</v>
      </c>
      <c r="AO2" s="113">
        <f>IF(C48="","",C48)</f>
        <v>51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196</v>
      </c>
      <c r="AM3" s="113">
        <f t="shared" ref="AM3:AM6" si="2">IF(O38="","",O38)</f>
        <v>200</v>
      </c>
      <c r="AN3" s="113">
        <f t="shared" ref="AN3:AN6" si="3">IF(AA38="","",AA38)</f>
        <v>99</v>
      </c>
      <c r="AO3" s="113">
        <f t="shared" ref="AO3:AO6" si="4">IF(C49="","",C49)</f>
        <v>64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80</v>
      </c>
      <c r="AM4" s="113">
        <f t="shared" si="2"/>
        <v>200</v>
      </c>
      <c r="AN4" s="113">
        <f t="shared" si="3"/>
        <v>92</v>
      </c>
      <c r="AO4" s="113">
        <f t="shared" si="4"/>
        <v>53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198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43255</v>
      </c>
      <c r="AG5" s="308"/>
      <c r="AH5" s="308"/>
      <c r="AI5" s="30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6" t="s">
        <v>193</v>
      </c>
      <c r="N7" s="356"/>
      <c r="O7" s="356"/>
      <c r="P7" s="357" t="s">
        <v>23</v>
      </c>
      <c r="Q7" s="357"/>
      <c r="R7" s="357"/>
      <c r="S7" s="358" t="s">
        <v>26</v>
      </c>
      <c r="T7" s="358"/>
      <c r="U7" s="358"/>
      <c r="V7" s="358" t="s">
        <v>39</v>
      </c>
      <c r="W7" s="358"/>
      <c r="X7" s="358"/>
      <c r="Y7" s="357" t="s">
        <v>9</v>
      </c>
      <c r="Z7" s="357"/>
      <c r="AA7" s="357"/>
      <c r="AB7" s="359" t="s">
        <v>24</v>
      </c>
      <c r="AC7" s="359"/>
      <c r="AD7" s="359"/>
      <c r="AE7" s="395" t="s">
        <v>63</v>
      </c>
      <c r="AF7" s="395"/>
      <c r="AG7" s="395"/>
      <c r="AK7" s="138"/>
      <c r="AL7" s="113">
        <f>SUM(AL2:AL6)</f>
        <v>404</v>
      </c>
      <c r="AM7" s="113">
        <f>SUM(AM2:AM6)</f>
        <v>600</v>
      </c>
      <c r="AN7" s="113">
        <f>SUM(AN2:AN6)</f>
        <v>221</v>
      </c>
      <c r="AO7" s="113">
        <f t="shared" ref="AO7:AQ7" si="12">SUM(AO2:AO6)</f>
        <v>168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5" t="s">
        <v>132</v>
      </c>
      <c r="C8" s="385"/>
      <c r="D8" s="385"/>
      <c r="E8" s="385"/>
      <c r="F8" s="161"/>
      <c r="G8" s="161"/>
      <c r="H8" s="161"/>
      <c r="I8" s="380" t="s">
        <v>177</v>
      </c>
      <c r="J8" s="380"/>
      <c r="K8" s="380"/>
      <c r="L8" s="380"/>
      <c r="M8" s="380"/>
      <c r="N8" s="188"/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 t="s">
        <v>199</v>
      </c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5" t="s">
        <v>178</v>
      </c>
      <c r="E9" s="365"/>
      <c r="F9" s="365"/>
      <c r="G9" s="154"/>
      <c r="H9" s="153"/>
      <c r="I9" s="158"/>
      <c r="J9" s="159"/>
      <c r="K9" s="159"/>
      <c r="L9" s="160"/>
      <c r="M9" s="396" t="s">
        <v>7</v>
      </c>
      <c r="N9" s="396"/>
      <c r="O9" s="396"/>
      <c r="P9" s="397" t="s">
        <v>12</v>
      </c>
      <c r="Q9" s="397"/>
      <c r="R9" s="397"/>
      <c r="S9" s="397" t="s">
        <v>16</v>
      </c>
      <c r="T9" s="397"/>
      <c r="U9" s="397"/>
      <c r="V9" s="396" t="s">
        <v>8</v>
      </c>
      <c r="W9" s="396"/>
      <c r="X9" s="396"/>
      <c r="Y9" s="397" t="s">
        <v>13</v>
      </c>
      <c r="Z9" s="397"/>
      <c r="AA9" s="397"/>
      <c r="AB9" s="397" t="s">
        <v>17</v>
      </c>
      <c r="AC9" s="397"/>
      <c r="AD9" s="397"/>
      <c r="AE9" s="397" t="s">
        <v>25</v>
      </c>
      <c r="AF9" s="397"/>
      <c r="AG9" s="397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199</v>
      </c>
      <c r="C10" s="74"/>
      <c r="D10" s="66"/>
      <c r="E10" s="190"/>
      <c r="F10" s="153"/>
      <c r="G10" s="162"/>
      <c r="H10" s="162"/>
      <c r="I10" s="380" t="s">
        <v>176</v>
      </c>
      <c r="J10" s="380"/>
      <c r="K10" s="380"/>
      <c r="L10" s="380"/>
      <c r="M10" s="380"/>
      <c r="N10" s="190" t="s">
        <v>199</v>
      </c>
      <c r="O10" s="76"/>
      <c r="P10" s="75"/>
      <c r="Q10" s="190"/>
      <c r="R10" s="75"/>
      <c r="S10" s="70"/>
      <c r="T10" s="190"/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5" t="s">
        <v>11</v>
      </c>
      <c r="E11" s="365"/>
      <c r="F11" s="365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80" t="s">
        <v>175</v>
      </c>
      <c r="J12" s="380"/>
      <c r="K12" s="380"/>
      <c r="L12" s="380"/>
      <c r="M12" s="380"/>
      <c r="N12" s="188"/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5" t="s">
        <v>15</v>
      </c>
      <c r="E13" s="365"/>
      <c r="F13" s="365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1"/>
      <c r="AH13" s="351"/>
      <c r="AI13" s="351"/>
      <c r="AJ13" s="351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199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86" t="s">
        <v>179</v>
      </c>
      <c r="Y14" s="387"/>
      <c r="Z14" s="387"/>
      <c r="AA14" s="353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/>
      </c>
      <c r="AB14" s="353"/>
      <c r="AC14" s="353"/>
      <c r="AD14" s="354"/>
      <c r="AE14" s="388" t="s">
        <v>131</v>
      </c>
      <c r="AF14" s="389"/>
      <c r="AG14" s="353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/>
      </c>
      <c r="AH14" s="353"/>
      <c r="AI14" s="353"/>
      <c r="AJ14" s="354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1" t="s">
        <v>172</v>
      </c>
      <c r="O18" s="38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5" t="s">
        <v>170</v>
      </c>
      <c r="D19" s="355"/>
      <c r="E19" s="355"/>
      <c r="F19" s="355"/>
      <c r="G19" s="355"/>
      <c r="H19" s="355"/>
      <c r="I19" s="248"/>
      <c r="J19" s="384" t="s">
        <v>169</v>
      </c>
      <c r="K19" s="384"/>
      <c r="L19" s="384"/>
      <c r="M19" s="384"/>
      <c r="N19" s="382" t="s">
        <v>167</v>
      </c>
      <c r="O19" s="382"/>
      <c r="P19" s="248"/>
      <c r="Q19" s="383" t="s">
        <v>168</v>
      </c>
      <c r="R19" s="383"/>
      <c r="S19" s="383"/>
      <c r="T19" s="383"/>
      <c r="U19" s="383"/>
      <c r="V19" s="383"/>
      <c r="W19" s="383"/>
      <c r="X19" s="383"/>
      <c r="Y19" s="383" t="s">
        <v>171</v>
      </c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1" t="s">
        <v>200</v>
      </c>
      <c r="C20" s="402"/>
      <c r="D20" s="402"/>
      <c r="E20" s="402"/>
      <c r="F20" s="402"/>
      <c r="G20" s="402"/>
      <c r="H20" s="402"/>
      <c r="I20" s="403"/>
      <c r="J20" s="20"/>
      <c r="K20" s="366"/>
      <c r="L20" s="367"/>
      <c r="M20" s="18"/>
      <c r="N20" s="289"/>
      <c r="O20" s="290"/>
      <c r="P20" s="20"/>
      <c r="Q20" s="295"/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4"/>
      <c r="C21" s="405"/>
      <c r="D21" s="405"/>
      <c r="E21" s="405"/>
      <c r="F21" s="405"/>
      <c r="G21" s="405"/>
      <c r="H21" s="405"/>
      <c r="I21" s="406"/>
      <c r="J21" s="20"/>
      <c r="K21" s="368"/>
      <c r="L21" s="369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4" t="s">
        <v>203</v>
      </c>
      <c r="C22" s="375"/>
      <c r="D22" s="375"/>
      <c r="E22" s="375"/>
      <c r="F22" s="375"/>
      <c r="G22" s="375"/>
      <c r="H22" s="375"/>
      <c r="I22" s="376"/>
      <c r="J22" s="20"/>
      <c r="K22" s="370"/>
      <c r="L22" s="371"/>
      <c r="M22" s="18"/>
      <c r="N22" s="293"/>
      <c r="O22" s="294"/>
      <c r="P22" s="20"/>
      <c r="Q22" s="298"/>
      <c r="R22" s="299"/>
      <c r="S22" s="299"/>
      <c r="T22" s="299"/>
      <c r="U22" s="299"/>
      <c r="V22" s="299"/>
      <c r="W22" s="299"/>
      <c r="X22" s="300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4"/>
      <c r="C23" s="405"/>
      <c r="D23" s="405"/>
      <c r="E23" s="405"/>
      <c r="F23" s="405"/>
      <c r="G23" s="405"/>
      <c r="H23" s="405"/>
      <c r="I23" s="406"/>
      <c r="J23" s="20"/>
      <c r="K23" s="368"/>
      <c r="L23" s="369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4" t="s">
        <v>201</v>
      </c>
      <c r="C24" s="375"/>
      <c r="D24" s="375"/>
      <c r="E24" s="375"/>
      <c r="F24" s="375"/>
      <c r="G24" s="375"/>
      <c r="H24" s="375"/>
      <c r="I24" s="376"/>
      <c r="J24" s="20"/>
      <c r="K24" s="370"/>
      <c r="L24" s="371"/>
      <c r="M24" s="18"/>
      <c r="N24" s="293"/>
      <c r="O24" s="294"/>
      <c r="P24" s="20"/>
      <c r="Q24" s="298"/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4"/>
      <c r="C25" s="405"/>
      <c r="D25" s="405"/>
      <c r="E25" s="405"/>
      <c r="F25" s="405"/>
      <c r="G25" s="405"/>
      <c r="H25" s="405"/>
      <c r="I25" s="406"/>
      <c r="J25" s="20"/>
      <c r="K25" s="368"/>
      <c r="L25" s="369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4" t="s">
        <v>202</v>
      </c>
      <c r="C26" s="375"/>
      <c r="D26" s="375"/>
      <c r="E26" s="375"/>
      <c r="F26" s="375"/>
      <c r="G26" s="375"/>
      <c r="H26" s="375"/>
      <c r="I26" s="376"/>
      <c r="J26" s="20"/>
      <c r="K26" s="370"/>
      <c r="L26" s="371"/>
      <c r="M26" s="18"/>
      <c r="N26" s="293"/>
      <c r="O26" s="294"/>
      <c r="P26" s="20"/>
      <c r="Q26" s="298"/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4"/>
      <c r="C27" s="405"/>
      <c r="D27" s="405"/>
      <c r="E27" s="405"/>
      <c r="F27" s="405"/>
      <c r="G27" s="405"/>
      <c r="H27" s="405"/>
      <c r="I27" s="406"/>
      <c r="J27" s="20"/>
      <c r="K27" s="368"/>
      <c r="L27" s="369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4"/>
      <c r="C28" s="375"/>
      <c r="D28" s="375"/>
      <c r="E28" s="375"/>
      <c r="F28" s="375"/>
      <c r="G28" s="375"/>
      <c r="H28" s="375"/>
      <c r="I28" s="376"/>
      <c r="J28" s="20"/>
      <c r="K28" s="370"/>
      <c r="L28" s="371"/>
      <c r="M28" s="18"/>
      <c r="N28" s="293"/>
      <c r="O28" s="294"/>
      <c r="P28" s="20"/>
      <c r="Q28" s="298"/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4"/>
      <c r="C29" s="405"/>
      <c r="D29" s="405"/>
      <c r="E29" s="405"/>
      <c r="F29" s="405"/>
      <c r="G29" s="405"/>
      <c r="H29" s="405"/>
      <c r="I29" s="406"/>
      <c r="J29" s="20"/>
      <c r="K29" s="368"/>
      <c r="L29" s="369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4"/>
      <c r="C30" s="375"/>
      <c r="D30" s="375"/>
      <c r="E30" s="375"/>
      <c r="F30" s="375"/>
      <c r="G30" s="375"/>
      <c r="H30" s="375"/>
      <c r="I30" s="376"/>
      <c r="J30" s="20"/>
      <c r="K30" s="370"/>
      <c r="L30" s="371"/>
      <c r="M30" s="18"/>
      <c r="N30" s="293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7"/>
      <c r="C31" s="378"/>
      <c r="D31" s="378"/>
      <c r="E31" s="378"/>
      <c r="F31" s="378"/>
      <c r="G31" s="378"/>
      <c r="H31" s="378"/>
      <c r="I31" s="379"/>
      <c r="J31" s="150"/>
      <c r="K31" s="372"/>
      <c r="L31" s="373"/>
      <c r="M31" s="146"/>
      <c r="N31" s="349"/>
      <c r="O31" s="350"/>
      <c r="P31" s="150"/>
      <c r="Q31" s="398"/>
      <c r="R31" s="399"/>
      <c r="S31" s="399"/>
      <c r="T31" s="399"/>
      <c r="U31" s="399"/>
      <c r="V31" s="399"/>
      <c r="W31" s="399"/>
      <c r="X31" s="400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3</v>
      </c>
      <c r="C34" s="337" t="s">
        <v>173</v>
      </c>
      <c r="D34" s="337"/>
      <c r="E34" s="338"/>
      <c r="F34" s="352"/>
      <c r="G34" s="352"/>
      <c r="H34" s="352"/>
      <c r="I34" s="106"/>
      <c r="J34" s="17"/>
      <c r="K34" s="15"/>
      <c r="M34" s="107"/>
      <c r="N34" s="148">
        <f>IF(BC94=0,"",BC94)</f>
        <v>1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>
        <f>IF(BC95=0,"",BC95)</f>
        <v>2</v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Willi Jansen</v>
      </c>
      <c r="C35" s="340"/>
      <c r="D35" s="340"/>
      <c r="E35" s="340"/>
      <c r="F35" s="340"/>
      <c r="G35" s="340"/>
      <c r="H35" s="340"/>
      <c r="I35" s="341"/>
      <c r="J35" s="392" t="str">
        <f>IF(C42="","",AR9)</f>
        <v/>
      </c>
      <c r="K35" s="393"/>
      <c r="L35" s="394"/>
      <c r="M35" s="32"/>
      <c r="N35" s="339" t="str">
        <f>IF(B22="","",B22)</f>
        <v>Helmut Böttcher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>Jochen Teschke</v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313">
        <v>128</v>
      </c>
      <c r="D37" s="313"/>
      <c r="E37" s="313">
        <v>20</v>
      </c>
      <c r="F37" s="313"/>
      <c r="G37" s="313">
        <v>42</v>
      </c>
      <c r="H37" s="314"/>
      <c r="I37" s="324">
        <f>IF(OR(C37="",E37=""),"",C37/E37)</f>
        <v>6.4</v>
      </c>
      <c r="J37" s="318"/>
      <c r="K37" s="318">
        <f>IF(B37="","",IF(B37&gt;=1,I37,IF(B37=0,"---","")))</f>
        <v>6.4</v>
      </c>
      <c r="L37" s="319"/>
      <c r="M37" s="32"/>
      <c r="N37" s="128">
        <v>2</v>
      </c>
      <c r="O37" s="313">
        <v>200</v>
      </c>
      <c r="P37" s="313"/>
      <c r="Q37" s="313">
        <v>7</v>
      </c>
      <c r="R37" s="313"/>
      <c r="S37" s="313">
        <v>124</v>
      </c>
      <c r="T37" s="314"/>
      <c r="U37" s="324">
        <f>IF(OR(O37="",Q37=""),"",O37/Q37)</f>
        <v>28.571428571428573</v>
      </c>
      <c r="V37" s="318"/>
      <c r="W37" s="318">
        <f>IF(N37="","",IF(N37&gt;=1,U37,IF(N37=0,"---","")))</f>
        <v>28.571428571428573</v>
      </c>
      <c r="X37" s="319"/>
      <c r="Y37" s="32"/>
      <c r="Z37" s="128">
        <v>0</v>
      </c>
      <c r="AA37" s="313">
        <v>30</v>
      </c>
      <c r="AB37" s="313"/>
      <c r="AC37" s="313">
        <v>7</v>
      </c>
      <c r="AD37" s="313"/>
      <c r="AE37" s="313">
        <v>14</v>
      </c>
      <c r="AF37" s="314"/>
      <c r="AG37" s="324">
        <f>IF(OR(AA37="",AC37=""),"",AA37/AC37)</f>
        <v>4.2857142857142856</v>
      </c>
      <c r="AH37" s="318"/>
      <c r="AI37" s="318" t="str">
        <f>IF(Z37="","",IF(Z37&gt;=1,AG37,IF(Z37=0,"---","")))</f>
        <v>---</v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0</v>
      </c>
      <c r="C38" s="313">
        <v>196</v>
      </c>
      <c r="D38" s="313"/>
      <c r="E38" s="313">
        <v>15</v>
      </c>
      <c r="F38" s="313"/>
      <c r="G38" s="313">
        <v>56</v>
      </c>
      <c r="H38" s="314"/>
      <c r="I38" s="324">
        <f t="shared" ref="I38:I41" si="20">IF(OR(C38="",E38=""),"",C38/E38)</f>
        <v>13.066666666666666</v>
      </c>
      <c r="J38" s="318"/>
      <c r="K38" s="318" t="str">
        <f t="shared" ref="K38:K41" si="21">IF(B38="","",IF(B38&gt;=1,I38,IF(B38=0,"---","")))</f>
        <v>---</v>
      </c>
      <c r="L38" s="319"/>
      <c r="M38" s="32"/>
      <c r="N38" s="129">
        <v>2</v>
      </c>
      <c r="O38" s="313">
        <v>200</v>
      </c>
      <c r="P38" s="313"/>
      <c r="Q38" s="313">
        <v>15</v>
      </c>
      <c r="R38" s="313"/>
      <c r="S38" s="313">
        <v>47</v>
      </c>
      <c r="T38" s="314"/>
      <c r="U38" s="324">
        <f t="shared" ref="U38:U41" si="22">IF(OR(O38="",Q38=""),"",O38/Q38)</f>
        <v>13.333333333333334</v>
      </c>
      <c r="V38" s="318"/>
      <c r="W38" s="318">
        <f t="shared" ref="W38:W41" si="23">IF(N38="","",IF(N38&gt;=1,U38,IF(N38=0,"---","")))</f>
        <v>13.333333333333334</v>
      </c>
      <c r="X38" s="319"/>
      <c r="Y38" s="32"/>
      <c r="Z38" s="129">
        <v>2</v>
      </c>
      <c r="AA38" s="313">
        <v>99</v>
      </c>
      <c r="AB38" s="313"/>
      <c r="AC38" s="313">
        <v>20</v>
      </c>
      <c r="AD38" s="313"/>
      <c r="AE38" s="313">
        <v>27</v>
      </c>
      <c r="AF38" s="314"/>
      <c r="AG38" s="324">
        <f t="shared" ref="AG38:AG41" si="24">IF(OR(AA38="",AC38=""),"",AA38/AC38)</f>
        <v>4.95</v>
      </c>
      <c r="AH38" s="318"/>
      <c r="AI38" s="318">
        <f t="shared" ref="AI38:AI41" si="25">IF(Z38="","",IF(Z38&gt;=1,AG38,IF(Z38=0,"---","")))</f>
        <v>4.95</v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0</v>
      </c>
      <c r="C39" s="313">
        <v>80</v>
      </c>
      <c r="D39" s="313"/>
      <c r="E39" s="313">
        <v>20</v>
      </c>
      <c r="F39" s="313"/>
      <c r="G39" s="313">
        <v>38</v>
      </c>
      <c r="H39" s="314"/>
      <c r="I39" s="324">
        <f t="shared" si="20"/>
        <v>4</v>
      </c>
      <c r="J39" s="318"/>
      <c r="K39" s="318" t="str">
        <f t="shared" si="21"/>
        <v>---</v>
      </c>
      <c r="L39" s="319"/>
      <c r="M39" s="32"/>
      <c r="N39" s="128">
        <v>2</v>
      </c>
      <c r="O39" s="313">
        <v>200</v>
      </c>
      <c r="P39" s="313"/>
      <c r="Q39" s="313">
        <v>10</v>
      </c>
      <c r="R39" s="313"/>
      <c r="S39" s="313">
        <v>73</v>
      </c>
      <c r="T39" s="314"/>
      <c r="U39" s="324">
        <f t="shared" si="22"/>
        <v>20</v>
      </c>
      <c r="V39" s="318"/>
      <c r="W39" s="318">
        <f t="shared" si="23"/>
        <v>20</v>
      </c>
      <c r="X39" s="319"/>
      <c r="Y39" s="32"/>
      <c r="Z39" s="128">
        <v>2</v>
      </c>
      <c r="AA39" s="313">
        <v>92</v>
      </c>
      <c r="AB39" s="313"/>
      <c r="AC39" s="313">
        <v>20</v>
      </c>
      <c r="AD39" s="313"/>
      <c r="AE39" s="313">
        <v>32</v>
      </c>
      <c r="AF39" s="314"/>
      <c r="AG39" s="324">
        <f t="shared" si="24"/>
        <v>4.5999999999999996</v>
      </c>
      <c r="AH39" s="318"/>
      <c r="AI39" s="318">
        <f t="shared" si="25"/>
        <v>4.5999999999999996</v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313"/>
      <c r="D40" s="313"/>
      <c r="E40" s="313"/>
      <c r="F40" s="313"/>
      <c r="G40" s="313"/>
      <c r="H40" s="314"/>
      <c r="I40" s="324" t="str">
        <f t="shared" si="20"/>
        <v/>
      </c>
      <c r="J40" s="318"/>
      <c r="K40" s="318" t="str">
        <f t="shared" si="21"/>
        <v/>
      </c>
      <c r="L40" s="319"/>
      <c r="M40" s="32"/>
      <c r="N40" s="129"/>
      <c r="O40" s="313"/>
      <c r="P40" s="313"/>
      <c r="Q40" s="313"/>
      <c r="R40" s="313"/>
      <c r="S40" s="313"/>
      <c r="T40" s="314"/>
      <c r="U40" s="324" t="str">
        <f t="shared" si="22"/>
        <v/>
      </c>
      <c r="V40" s="318"/>
      <c r="W40" s="318" t="str">
        <f t="shared" si="23"/>
        <v/>
      </c>
      <c r="X40" s="319"/>
      <c r="Y40" s="32"/>
      <c r="Z40" s="129"/>
      <c r="AA40" s="313"/>
      <c r="AB40" s="313"/>
      <c r="AC40" s="313"/>
      <c r="AD40" s="313"/>
      <c r="AE40" s="313"/>
      <c r="AF40" s="314"/>
      <c r="AG40" s="324" t="str">
        <f t="shared" si="24"/>
        <v/>
      </c>
      <c r="AH40" s="318"/>
      <c r="AI40" s="318" t="str">
        <f t="shared" si="25"/>
        <v/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2</v>
      </c>
      <c r="C42" s="320">
        <f t="shared" ref="C42:E42" si="26">IF(AND(C37="",C38="",C39="",C40=""),"",SUM(C37:C41))</f>
        <v>404</v>
      </c>
      <c r="D42" s="321"/>
      <c r="E42" s="320">
        <f t="shared" si="26"/>
        <v>55</v>
      </c>
      <c r="F42" s="322"/>
      <c r="G42" s="320">
        <f>IF(AND(G37="",G38="",G39="",G40=""),"",MAX(G37:H41))</f>
        <v>56</v>
      </c>
      <c r="H42" s="322"/>
      <c r="I42" s="310">
        <f>IF(OR(C42="",E42=""),"",C42/E42)</f>
        <v>7.3454545454545457</v>
      </c>
      <c r="J42" s="311"/>
      <c r="K42" s="311">
        <f>IF(B42=0,"---",IF(B42="","",IF(AX31=FALSE,MAX(K37:L41),"")))</f>
        <v>6.4</v>
      </c>
      <c r="L42" s="312"/>
      <c r="M42" s="109"/>
      <c r="N42" s="140">
        <f>IF(AND(N37="",N38="",N39="",N40="",N41=""),"",SUM(N37:N41))</f>
        <v>6</v>
      </c>
      <c r="O42" s="320">
        <f t="shared" ref="O42" si="27">IF(AND(O37="",O38="",O39="",O40=""),"",SUM(O37:O41))</f>
        <v>600</v>
      </c>
      <c r="P42" s="321"/>
      <c r="Q42" s="320">
        <f t="shared" ref="Q42" si="28">IF(AND(Q37="",Q38="",Q39="",Q40=""),"",SUM(Q37:Q41))</f>
        <v>32</v>
      </c>
      <c r="R42" s="322"/>
      <c r="S42" s="320">
        <f>IF(AND(S37="",S38="",S39="",S40=""),"",MAX(S37:T41))</f>
        <v>124</v>
      </c>
      <c r="T42" s="322"/>
      <c r="U42" s="310">
        <f>IF(OR(O42="",Q42=""),"",O42/Q42)</f>
        <v>18.75</v>
      </c>
      <c r="V42" s="311"/>
      <c r="W42" s="311">
        <f>IF(N42=0,"---",IF(N42="","",IF(BJ31=FALSE,MAX(W37:X41),"")))</f>
        <v>28.571428571428573</v>
      </c>
      <c r="X42" s="312"/>
      <c r="Y42" s="32"/>
      <c r="Z42" s="140">
        <f>IF(AND(Z37="",Z38="",Z39="",Z40="",Z41=""),"",SUM(Z37:Z41))</f>
        <v>4</v>
      </c>
      <c r="AA42" s="320">
        <f t="shared" ref="AA42" si="29">IF(AND(AA37="",AA38="",AA39="",AA40=""),"",SUM(AA37:AA41))</f>
        <v>221</v>
      </c>
      <c r="AB42" s="321"/>
      <c r="AC42" s="320">
        <f t="shared" ref="AC42" si="30">IF(AND(AC37="",AC38="",AC39="",AC40=""),"",SUM(AC37:AC41))</f>
        <v>47</v>
      </c>
      <c r="AD42" s="322"/>
      <c r="AE42" s="320">
        <f>IF(AND(AE37="",AE38="",AE39="",AE40=""),"",MAX(AE37:AF41))</f>
        <v>32</v>
      </c>
      <c r="AF42" s="322"/>
      <c r="AG42" s="310">
        <f>IF(OR(AA42="",AC42=""),"",AA42/AC42)</f>
        <v>4.7021276595744679</v>
      </c>
      <c r="AH42" s="311"/>
      <c r="AI42" s="311">
        <f>IF(Z42=0,"---",IF(Z42="","",IF(BV31=FALSE,MAX(AI37:AJ41),"")))</f>
        <v>4.95</v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4</v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 t="str">
        <f>IF(BC97=0,"",BC97)</f>
        <v/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>Werner Klinner</v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/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313">
        <v>51</v>
      </c>
      <c r="D48" s="313"/>
      <c r="E48" s="313">
        <v>20</v>
      </c>
      <c r="F48" s="313"/>
      <c r="G48" s="313">
        <v>12</v>
      </c>
      <c r="H48" s="314"/>
      <c r="I48" s="324">
        <f>IF(OR(C48="",E48=""),"",C48/E48)</f>
        <v>2.5499999999999998</v>
      </c>
      <c r="J48" s="318"/>
      <c r="K48" s="318" t="str">
        <f>IF(B48="","",IF(B48&gt;=1,I48,IF(B48=0,"---","")))</f>
        <v>---</v>
      </c>
      <c r="L48" s="319"/>
      <c r="M48" s="32"/>
      <c r="N48" s="128"/>
      <c r="O48" s="313"/>
      <c r="P48" s="313"/>
      <c r="Q48" s="313"/>
      <c r="R48" s="313"/>
      <c r="S48" s="313"/>
      <c r="T48" s="314"/>
      <c r="U48" s="324" t="str">
        <f>IF(OR(O48="",Q48=""),"",O48/Q48)</f>
        <v/>
      </c>
      <c r="V48" s="318"/>
      <c r="W48" s="318" t="str">
        <f>IF(N48="","",IF(N48&gt;=1,U48,IF(N48=0,"---","")))</f>
        <v/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0</v>
      </c>
      <c r="C49" s="313">
        <v>64</v>
      </c>
      <c r="D49" s="313"/>
      <c r="E49" s="313">
        <v>20</v>
      </c>
      <c r="F49" s="313"/>
      <c r="G49" s="313">
        <v>11</v>
      </c>
      <c r="H49" s="314"/>
      <c r="I49" s="324">
        <f t="shared" ref="I49:I52" si="31">IF(OR(C49="",E49=""),"",C49/E49)</f>
        <v>3.2</v>
      </c>
      <c r="J49" s="318"/>
      <c r="K49" s="318" t="str">
        <f t="shared" ref="K49:K52" si="32">IF(B49="","",IF(B49&gt;=1,I49,IF(B49=0,"---","")))</f>
        <v>---</v>
      </c>
      <c r="L49" s="319"/>
      <c r="M49" s="32"/>
      <c r="N49" s="129"/>
      <c r="O49" s="313"/>
      <c r="P49" s="313"/>
      <c r="Q49" s="313"/>
      <c r="R49" s="313"/>
      <c r="S49" s="313"/>
      <c r="T49" s="314"/>
      <c r="U49" s="324" t="str">
        <f t="shared" ref="U49:U52" si="33">IF(OR(O49="",Q49=""),"",O49/Q49)</f>
        <v/>
      </c>
      <c r="V49" s="318"/>
      <c r="W49" s="318" t="str">
        <f t="shared" ref="W49:W52" si="34">IF(N49="","",IF(N49&gt;=1,U49,IF(N49=0,"---","")))</f>
        <v/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313">
        <v>53</v>
      </c>
      <c r="D50" s="313"/>
      <c r="E50" s="313">
        <v>10</v>
      </c>
      <c r="F50" s="313"/>
      <c r="G50" s="313">
        <v>11</v>
      </c>
      <c r="H50" s="314"/>
      <c r="I50" s="324">
        <f t="shared" si="31"/>
        <v>5.3</v>
      </c>
      <c r="J50" s="318"/>
      <c r="K50" s="318" t="str">
        <f t="shared" si="32"/>
        <v>---</v>
      </c>
      <c r="L50" s="319"/>
      <c r="M50" s="32"/>
      <c r="N50" s="128"/>
      <c r="O50" s="313"/>
      <c r="P50" s="313"/>
      <c r="Q50" s="313"/>
      <c r="R50" s="313"/>
      <c r="S50" s="313"/>
      <c r="T50" s="314"/>
      <c r="U50" s="324" t="str">
        <f t="shared" si="33"/>
        <v/>
      </c>
      <c r="V50" s="318"/>
      <c r="W50" s="318" t="str">
        <f t="shared" si="34"/>
        <v/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313"/>
      <c r="D51" s="313"/>
      <c r="E51" s="313"/>
      <c r="F51" s="313"/>
      <c r="G51" s="313"/>
      <c r="H51" s="314"/>
      <c r="I51" s="324" t="str">
        <f t="shared" si="31"/>
        <v/>
      </c>
      <c r="J51" s="318"/>
      <c r="K51" s="318" t="str">
        <f t="shared" si="32"/>
        <v/>
      </c>
      <c r="L51" s="319"/>
      <c r="M51" s="32"/>
      <c r="N51" s="129"/>
      <c r="O51" s="313"/>
      <c r="P51" s="313"/>
      <c r="Q51" s="313"/>
      <c r="R51" s="313"/>
      <c r="S51" s="313"/>
      <c r="T51" s="314"/>
      <c r="U51" s="324" t="str">
        <f t="shared" si="33"/>
        <v/>
      </c>
      <c r="V51" s="318"/>
      <c r="W51" s="318" t="str">
        <f t="shared" si="34"/>
        <v/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0</v>
      </c>
      <c r="C53" s="320">
        <f t="shared" ref="C53" si="37">IF(AND(C48="",C49="",C50="",C51=""),"",SUM(C48:C52))</f>
        <v>168</v>
      </c>
      <c r="D53" s="321"/>
      <c r="E53" s="320">
        <f t="shared" ref="E53" si="38">IF(AND(E48="",E49="",E50="",E51=""),"",SUM(E48:E52))</f>
        <v>50</v>
      </c>
      <c r="F53" s="322"/>
      <c r="G53" s="320">
        <f>IF(AND(G48="",G49="",G50="",G51=""),"",MAX(G48:H52))</f>
        <v>12</v>
      </c>
      <c r="H53" s="322"/>
      <c r="I53" s="310">
        <f>IF(OR(C53="",E53=""),"",C53/E53)</f>
        <v>3.36</v>
      </c>
      <c r="J53" s="311"/>
      <c r="K53" s="311" t="str">
        <f>IF(B53=0,"---",IF(B53="","",IF(AX42=FALSE,MAX(K48:L52),"")))</f>
        <v>---</v>
      </c>
      <c r="L53" s="312"/>
      <c r="M53" s="112"/>
      <c r="N53" s="140" t="str">
        <f>IF(AND(N48="",N49="",N50="",N51="",N52=""),"",SUM(N48:N52))</f>
        <v/>
      </c>
      <c r="O53" s="320" t="str">
        <f t="shared" ref="O53" si="39">IF(AND(O48="",O49="",O50="",O51=""),"",SUM(O48:O52))</f>
        <v/>
      </c>
      <c r="P53" s="321"/>
      <c r="Q53" s="320" t="str">
        <f t="shared" ref="Q53" si="40">IF(AND(Q48="",Q49="",Q50="",Q51=""),"",SUM(Q48:Q52))</f>
        <v/>
      </c>
      <c r="R53" s="322"/>
      <c r="S53" s="320" t="str">
        <f>IF(AND(S48="",S49="",S50="",S51=""),"",MAX(S48:T52))</f>
        <v/>
      </c>
      <c r="T53" s="322"/>
      <c r="U53" s="310" t="str">
        <f>IF(OR(O53="",Q53=""),"",O53/Q53)</f>
        <v/>
      </c>
      <c r="V53" s="311"/>
      <c r="W53" s="311" t="str">
        <f>IF(N53=0,"---",IF(N53="","",IF(BJ42=FALSE,MAX(W48:X52),"")))</f>
        <v/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2</v>
      </c>
      <c r="AN82" s="209">
        <f>IF(AM82="","",RANK(AM82,AM82:AM87,0))</f>
        <v>3</v>
      </c>
      <c r="AO82" s="114">
        <f>I42</f>
        <v>7.3454545454545457</v>
      </c>
      <c r="AP82" s="111">
        <f>IF(AO82="","",RANK(AO82,AO82:AO87,0))</f>
        <v>2</v>
      </c>
      <c r="AQ82" s="113">
        <f>G42</f>
        <v>56</v>
      </c>
      <c r="AR82" s="111">
        <f>IF(AQ82="","",RANK(AQ82,AQ82:AQ87,0))</f>
        <v>2</v>
      </c>
      <c r="AS82" s="209">
        <f t="shared" ref="AS82:AS87" si="43">IF(AN82="",1000,SUM(AN82*36+AP82*6+AR82))</f>
        <v>122</v>
      </c>
      <c r="AT82" s="111">
        <f>IF(AM82="","",RANK(AS82,AS82:AS87,1))</f>
        <v>3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3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3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6</v>
      </c>
      <c r="AN83" s="209">
        <f>IF(AM83="","",RANK(AM83,AM82:AM87,0))</f>
        <v>1</v>
      </c>
      <c r="AO83" s="114">
        <f>U42</f>
        <v>18.75</v>
      </c>
      <c r="AP83" s="111">
        <f>IF(AO83="","",RANK(AO83,AO82:AO87,0))</f>
        <v>1</v>
      </c>
      <c r="AQ83" s="113">
        <f>S42</f>
        <v>124</v>
      </c>
      <c r="AR83" s="111">
        <f>IF(AQ83="","",RANK(AQ83,AQ82:AQ87,0))</f>
        <v>1</v>
      </c>
      <c r="AS83" s="209">
        <f>IF(AN83="",1000,SUM((AN83*36)+(AP83*6)+AR83))</f>
        <v>43</v>
      </c>
      <c r="AT83" s="111">
        <f>RANK(AS83,AS82:AS87,1)</f>
        <v>1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1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1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4</v>
      </c>
      <c r="AN84" s="209">
        <f>IF(AM84="","",RANK(AM84,AM82:AM87,0))</f>
        <v>2</v>
      </c>
      <c r="AO84" s="114">
        <f>AG42</f>
        <v>4.7021276595744679</v>
      </c>
      <c r="AP84" s="111">
        <f>IF(AO84="","",RANK(AO84,AO82:AO87,0))</f>
        <v>3</v>
      </c>
      <c r="AQ84" s="113">
        <f>AE42</f>
        <v>32</v>
      </c>
      <c r="AR84" s="111">
        <f>IF(AQ84="","",RANK(AQ84,AQ82:AQ87,0))</f>
        <v>3</v>
      </c>
      <c r="AS84" s="209">
        <f t="shared" si="43"/>
        <v>93</v>
      </c>
      <c r="AT84" s="111">
        <f>RANK(AS84,AS82:AS87,1)</f>
        <v>2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2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2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0</v>
      </c>
      <c r="AN85" s="209">
        <f>IF(AM85="","",RANK(AM85,AM82:AM87,0))</f>
        <v>4</v>
      </c>
      <c r="AO85" s="114">
        <f>I53</f>
        <v>3.36</v>
      </c>
      <c r="AP85" s="111">
        <f>IF(AO85="","",RANK(AO85,AO82:AO87,0))</f>
        <v>4</v>
      </c>
      <c r="AQ85" s="113">
        <f>G53</f>
        <v>12</v>
      </c>
      <c r="AR85" s="111">
        <f>IF(AQ85="","",RANK(AQ85,AQ82:AQ87,0))</f>
        <v>4</v>
      </c>
      <c r="AS85" s="209">
        <f t="shared" si="43"/>
        <v>172</v>
      </c>
      <c r="AT85" s="111">
        <f>RANK(AS85,AS82:AS87,1)</f>
        <v>4</v>
      </c>
      <c r="AU85" s="216" t="b">
        <f t="shared" si="44"/>
        <v>0</v>
      </c>
      <c r="AV85" s="31"/>
      <c r="AW85" s="117"/>
      <c r="AX85" s="111"/>
      <c r="AY85" s="98">
        <f>IF(AV95=TRUE,AT98,"")</f>
        <v>4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4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2</v>
      </c>
      <c r="AN89" s="209">
        <f>IF(AM89="","",RANK(AM89,AM89:AM93,0))</f>
        <v>3</v>
      </c>
      <c r="AO89" s="114">
        <f>I42</f>
        <v>7.3454545454545457</v>
      </c>
      <c r="AP89" s="111">
        <f>IF(AO89="","",RANK(AO89,AO89:AO93,0))</f>
        <v>2</v>
      </c>
      <c r="AQ89" s="113">
        <f>G42</f>
        <v>56</v>
      </c>
      <c r="AR89" s="111">
        <f>IF(AQ89="","",RANK(AQ89,AQ89:AQ93,0))</f>
        <v>2</v>
      </c>
      <c r="AS89" s="209">
        <f t="shared" ref="AS89:AS92" si="45">IF(AN89="",1000,SUM(AN89*36+AP89*6+AR89))</f>
        <v>122</v>
      </c>
      <c r="AT89" s="111">
        <f>IF(AM89="","",RANK(AS89,AS89:AS93,1))</f>
        <v>3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6</v>
      </c>
      <c r="AN90" s="209">
        <f>IF(AM90="","",RANK(AM90,AM89:AM93,0))</f>
        <v>1</v>
      </c>
      <c r="AO90" s="114">
        <f>U42</f>
        <v>18.75</v>
      </c>
      <c r="AP90" s="111">
        <f>IF(AO90="","",RANK(AO90,AO89:AO93,0))</f>
        <v>1</v>
      </c>
      <c r="AQ90" s="113">
        <f>S42</f>
        <v>124</v>
      </c>
      <c r="AR90" s="111">
        <f>IF(AQ90="","",RANK(AQ90,AQ89:AQ93,0))</f>
        <v>1</v>
      </c>
      <c r="AS90" s="209">
        <f t="shared" si="45"/>
        <v>43</v>
      </c>
      <c r="AT90" s="111">
        <f>RANK(AS90,AS89:AS93,1)</f>
        <v>1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4</v>
      </c>
      <c r="AN91" s="209">
        <f>IF(AM91="","",RANK(AM91,AM89:AM93,0))</f>
        <v>2</v>
      </c>
      <c r="AO91" s="114">
        <f>AG42</f>
        <v>4.7021276595744679</v>
      </c>
      <c r="AP91" s="111">
        <f>IF(AO91="","",RANK(AO91,AO89:AO93,0))</f>
        <v>3</v>
      </c>
      <c r="AQ91" s="113">
        <f>AE42</f>
        <v>32</v>
      </c>
      <c r="AR91" s="111">
        <f>IF(AQ91="","",RANK(AQ91,AQ89:AQ93,0))</f>
        <v>3</v>
      </c>
      <c r="AS91" s="209">
        <f t="shared" si="45"/>
        <v>93</v>
      </c>
      <c r="AT91" s="111">
        <f>RANK(AS91,AS89:AS93,1)</f>
        <v>2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0</v>
      </c>
      <c r="AN92" s="209">
        <f>IF(AM92="","",RANK(AM92,AM89:AM93,0))</f>
        <v>4</v>
      </c>
      <c r="AO92" s="114">
        <f>I53</f>
        <v>3.36</v>
      </c>
      <c r="AP92" s="111">
        <f>IF(AO92="","",RANK(AO92,AO89:AO93,0))</f>
        <v>4</v>
      </c>
      <c r="AQ92" s="113">
        <f>G53</f>
        <v>12</v>
      </c>
      <c r="AR92" s="111">
        <f>IF(AQ92="","",RANK(AQ92,AQ89:AQ93,0))</f>
        <v>4</v>
      </c>
      <c r="AS92" s="209">
        <f t="shared" si="45"/>
        <v>172</v>
      </c>
      <c r="AT92" s="111">
        <f>RANK(AS92,AS89:AS93,1)</f>
        <v>4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3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1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2</v>
      </c>
      <c r="AN95" s="209">
        <f>IF(AM95="","",RANK(AM95,AM95:AM98,0))</f>
        <v>3</v>
      </c>
      <c r="AO95" s="114">
        <f>I42</f>
        <v>7.3454545454545457</v>
      </c>
      <c r="AP95" s="111">
        <f>IF(AO95="","",RANK(AO95,AO95:AO98,0))</f>
        <v>2</v>
      </c>
      <c r="AQ95" s="113">
        <f>G42</f>
        <v>56</v>
      </c>
      <c r="AR95" s="111">
        <f>IF(AQ95="","",RANK(AQ95,AQ95:AQ98,0))</f>
        <v>2</v>
      </c>
      <c r="AS95" s="209">
        <f t="shared" ref="AS95:AS97" si="46">IF(AN95="",1000,SUM(AN95*36+AP95*6+AR95))</f>
        <v>122</v>
      </c>
      <c r="AT95" s="111">
        <f>IF(AM95="","",RANK(AS95,AS95:AS98,1))</f>
        <v>3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2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6</v>
      </c>
      <c r="AN96" s="209">
        <f>IF(AM96="","",RANK(AM96,AM95:AM98,0))</f>
        <v>1</v>
      </c>
      <c r="AO96" s="114">
        <f>U42</f>
        <v>18.75</v>
      </c>
      <c r="AP96" s="111">
        <f>IF(AO96="","",RANK(AO96,AO95:AO98,0))</f>
        <v>1</v>
      </c>
      <c r="AQ96" s="113">
        <f>S42</f>
        <v>124</v>
      </c>
      <c r="AR96" s="111">
        <f>IF(AQ96="","",RANK(AQ96,AQ95:AQ98,0))</f>
        <v>1</v>
      </c>
      <c r="AS96" s="209">
        <f t="shared" si="46"/>
        <v>43</v>
      </c>
      <c r="AT96" s="111">
        <f>RANK(AS96,AS95:AS98,1)</f>
        <v>1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4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4</v>
      </c>
      <c r="AN97" s="209">
        <f>IF(AM97="","",RANK(AM97,AM95:AM98,0))</f>
        <v>2</v>
      </c>
      <c r="AO97" s="114">
        <f>AG42</f>
        <v>4.7021276595744679</v>
      </c>
      <c r="AP97" s="111">
        <f>IF(AO97="","",RANK(AO97,AO95:AO98,0))</f>
        <v>3</v>
      </c>
      <c r="AQ97" s="113">
        <f>AE42</f>
        <v>32</v>
      </c>
      <c r="AR97" s="111">
        <f>IF(AQ97="","",RANK(AQ97,AQ95:AQ98,0))</f>
        <v>3</v>
      </c>
      <c r="AS97" s="209">
        <f t="shared" si="46"/>
        <v>93</v>
      </c>
      <c r="AT97" s="111">
        <f>RANK(AS97,AS95:AS98,1)</f>
        <v>2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0</v>
      </c>
      <c r="AN98" s="209">
        <f>IF(AM98="","",RANK(AM98,AM95:AM98,0))</f>
        <v>4</v>
      </c>
      <c r="AO98" s="114">
        <f>I53</f>
        <v>3.36</v>
      </c>
      <c r="AP98" s="111">
        <f>IF(AO98="","",RANK(AO98,AO95:AO98,0))</f>
        <v>4</v>
      </c>
      <c r="AQ98" s="113">
        <f>G53</f>
        <v>12</v>
      </c>
      <c r="AR98" s="111">
        <f>IF(AQ98="","",RANK(AQ98,AQ95:AQ98,0))</f>
        <v>4</v>
      </c>
      <c r="AS98" s="209">
        <f>IF(AN98="",1000,SUM(AN98*36+AP98*6+AR98))</f>
        <v>172</v>
      </c>
      <c r="AT98" s="111">
        <f>RANK(AS98,AS95:AS98,1)</f>
        <v>4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2</v>
      </c>
      <c r="AN100" s="209">
        <f>IF(AM100="","",RANK(AM100,AM100:AM102,0))</f>
        <v>3</v>
      </c>
      <c r="AO100" s="114">
        <f>I42</f>
        <v>7.3454545454545457</v>
      </c>
      <c r="AP100" s="111">
        <f>IF(AO100="","",RANK(AO100,AO100:AO102,0))</f>
        <v>2</v>
      </c>
      <c r="AQ100" s="113">
        <f>G42</f>
        <v>56</v>
      </c>
      <c r="AR100" s="111">
        <f>IF(AQ100="","",RANK(AQ100,AQ100:AQ102,0))</f>
        <v>2</v>
      </c>
      <c r="AS100" s="209">
        <f t="shared" ref="AS100:AS102" si="47">IF(AN100="",1000,SUM(AN100*36+AP100*6+AR100))</f>
        <v>122</v>
      </c>
      <c r="AT100" s="111">
        <f>IF(AM100="","",RANK(AS100,AS100:AS102,1))</f>
        <v>3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6</v>
      </c>
      <c r="AN101" s="209">
        <f>IF(AM101="","",RANK(AM101,AM100:AM102,0))</f>
        <v>1</v>
      </c>
      <c r="AO101" s="114">
        <f>U42</f>
        <v>18.75</v>
      </c>
      <c r="AP101" s="111">
        <f>IF(AO101="","",RANK(AO101,AO100:AO102,0))</f>
        <v>1</v>
      </c>
      <c r="AQ101" s="113">
        <f>S42</f>
        <v>124</v>
      </c>
      <c r="AR101" s="111">
        <f>IF(AQ101="","",RANK(AQ101,AQ100:AQ102,0))</f>
        <v>1</v>
      </c>
      <c r="AS101" s="209">
        <f t="shared" si="47"/>
        <v>43</v>
      </c>
      <c r="AT101" s="111">
        <f>RANK(AS101,AS100:AS102,1)</f>
        <v>1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4</v>
      </c>
      <c r="AN102" s="209">
        <f>IF(AM102="","",RANK(AM102,AM100:AM102,0))</f>
        <v>2</v>
      </c>
      <c r="AO102" s="114">
        <f>AG42</f>
        <v>4.7021276595744679</v>
      </c>
      <c r="AP102" s="111">
        <f>IF(AO102="","",RANK(AO102,AO100:AO102,0))</f>
        <v>3</v>
      </c>
      <c r="AQ102" s="113">
        <f>AE42</f>
        <v>32</v>
      </c>
      <c r="AR102" s="111">
        <f>IF(AQ102="","",RANK(AQ102,AQ100:AQ102,0))</f>
        <v>3</v>
      </c>
      <c r="AS102" s="209">
        <f t="shared" si="47"/>
        <v>93</v>
      </c>
      <c r="AT102" s="111">
        <f>RANK(AS102,AS100:AS102,1)</f>
        <v>2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2</v>
      </c>
      <c r="AN104" s="209">
        <f>IF(AM104="","",RANK(AM104,AM104:AM105,0))</f>
        <v>2</v>
      </c>
      <c r="AO104" s="114">
        <f>I42</f>
        <v>7.3454545454545457</v>
      </c>
      <c r="AP104" s="111">
        <f>IF(AO104="","",RANK(AO104,AO104:AO105,0))</f>
        <v>2</v>
      </c>
      <c r="AQ104" s="113">
        <f>G42</f>
        <v>56</v>
      </c>
      <c r="AR104" s="111">
        <f>IF(AQ104="","",RANK(AQ104,AQ104:AQ105,0))</f>
        <v>2</v>
      </c>
      <c r="AS104" s="209">
        <f t="shared" ref="AS104:AS105" si="48">IF(AN104="",1000,SUM(AN104*36+AP104*6+AR104))</f>
        <v>86</v>
      </c>
      <c r="AT104" s="111">
        <f>IF(AM104="","",RANK(AS104,AS104:AS105,1))</f>
        <v>2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6</v>
      </c>
      <c r="AN105" s="209">
        <f>IF(AM105="","",RANK(AM105,AM104:AM105,0))</f>
        <v>1</v>
      </c>
      <c r="AO105" s="114">
        <f>U42</f>
        <v>18.75</v>
      </c>
      <c r="AP105" s="111">
        <f>IF(AO105="","",RANK(AO105,AO104:AO105,0))</f>
        <v>1</v>
      </c>
      <c r="AQ105" s="113">
        <f>S42</f>
        <v>124</v>
      </c>
      <c r="AR105" s="111">
        <f>IF(AQ105="","",RANK(AQ105,AQ104:AQ105,0))</f>
        <v>1</v>
      </c>
      <c r="AS105" s="209">
        <f t="shared" si="48"/>
        <v>43</v>
      </c>
      <c r="AT105" s="111">
        <f>RANK(AS105,AS104:AS105,1)</f>
        <v>1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2</v>
      </c>
      <c r="AN108" s="209">
        <f>IF(AM108="","",RANK(AM108,AM108:AM113,0))</f>
        <v>3</v>
      </c>
      <c r="AO108" s="235" t="str">
        <f>J35</f>
        <v/>
      </c>
      <c r="AP108" s="111" t="str">
        <f>IF(AO108="","",RANK(AO108,AO108:AO113,0))</f>
        <v/>
      </c>
      <c r="AQ108" s="114">
        <f>I42</f>
        <v>7.3454545454545457</v>
      </c>
      <c r="AR108" s="111">
        <f>IF(AQ108="","",RANK(AQ108,AQ108:AQ113,0))</f>
        <v>2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6</v>
      </c>
      <c r="AN109" s="209">
        <f>IF(AM109="","",RANK(AM109,AM108:AM113,0))</f>
        <v>1</v>
      </c>
      <c r="AO109" s="235" t="str">
        <f>V35</f>
        <v/>
      </c>
      <c r="AP109" s="111" t="str">
        <f>IF(AO109="","",RANK(AO109,AO108:AO113,0))</f>
        <v/>
      </c>
      <c r="AQ109" s="114">
        <f>U42</f>
        <v>18.75</v>
      </c>
      <c r="AR109" s="111">
        <f>IF(AQ109="","",RANK(AQ109,AQ108:AQ113,0))</f>
        <v>1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4</v>
      </c>
      <c r="AN110" s="209">
        <f>IF(AM110="","",RANK(AM110,AM108:AM113,0))</f>
        <v>2</v>
      </c>
      <c r="AO110" s="235" t="str">
        <f>AH35</f>
        <v/>
      </c>
      <c r="AP110" s="111" t="str">
        <f>IF(AO110="","",RANK(AO110,AO108:AO113,0))</f>
        <v/>
      </c>
      <c r="AQ110" s="114">
        <f>AG42</f>
        <v>4.7021276595744679</v>
      </c>
      <c r="AR110" s="111">
        <f>IF(AQ110="","",RANK(AQ110,AQ108:AQ113,0))</f>
        <v>3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0</v>
      </c>
      <c r="AN111" s="209">
        <f>IF(AM111="","",RANK(AM111,AM108:AM113,0))</f>
        <v>4</v>
      </c>
      <c r="AO111" s="235" t="str">
        <f>J46</f>
        <v/>
      </c>
      <c r="AP111" s="111" t="str">
        <f>IF(AO111="","",RANK(AO111,AO108:AO113,0))</f>
        <v/>
      </c>
      <c r="AQ111" s="114">
        <f>I53</f>
        <v>3.36</v>
      </c>
      <c r="AR111" s="111">
        <f>IF(AQ111="","",RANK(AQ111,AQ108:AQ113,0))</f>
        <v>4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2</v>
      </c>
      <c r="AN115" s="209">
        <f>IF(AM115="","",RANK(AM115,AM115:AM119,0))</f>
        <v>3</v>
      </c>
      <c r="AO115" s="235" t="str">
        <f>J35</f>
        <v/>
      </c>
      <c r="AP115" s="111" t="str">
        <f>IF(AO115="","",RANK(AO115,AO115:AO119,0))</f>
        <v/>
      </c>
      <c r="AQ115" s="114">
        <f>I42</f>
        <v>7.3454545454545457</v>
      </c>
      <c r="AR115" s="111">
        <f>IF(AQ115="","",RANK(AQ115,AQ115:AQ119,0))</f>
        <v>2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6</v>
      </c>
      <c r="AN116" s="209">
        <f>IF(AM116="","",RANK(AM116,AM115:AM119,0))</f>
        <v>1</v>
      </c>
      <c r="AO116" s="235" t="str">
        <f>V35</f>
        <v/>
      </c>
      <c r="AP116" s="111" t="str">
        <f>IF(AO116="","",RANK(AO116,AO115:AO119,0))</f>
        <v/>
      </c>
      <c r="AQ116" s="114">
        <f>U42</f>
        <v>18.75</v>
      </c>
      <c r="AR116" s="111">
        <f>IF(AQ116="","",RANK(AQ116,AQ115:AQ119,0))</f>
        <v>1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4</v>
      </c>
      <c r="AN117" s="209">
        <f>IF(AM117="","",RANK(AM117,AM115:AM119,0))</f>
        <v>2</v>
      </c>
      <c r="AO117" s="235" t="str">
        <f>AH35</f>
        <v/>
      </c>
      <c r="AP117" s="111" t="str">
        <f>IF(AO117="","",RANK(AO117,AO115:AO119,0))</f>
        <v/>
      </c>
      <c r="AQ117" s="114">
        <f>AG42</f>
        <v>4.7021276595744679</v>
      </c>
      <c r="AR117" s="111">
        <f>IF(AQ117="","",RANK(AQ117,AQ115:AQ119,0))</f>
        <v>3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0</v>
      </c>
      <c r="AN118" s="209">
        <f>IF(AM118="","",RANK(AM118,AM115:AM119,0))</f>
        <v>4</v>
      </c>
      <c r="AO118" s="235" t="str">
        <f>J46</f>
        <v/>
      </c>
      <c r="AP118" s="111" t="str">
        <f>IF(AO118="","",RANK(AO118,AO115:AO119,0))</f>
        <v/>
      </c>
      <c r="AQ118" s="114">
        <f>I53</f>
        <v>3.36</v>
      </c>
      <c r="AR118" s="111">
        <f>IF(AQ118="","",RANK(AQ118,AQ115:AQ119,0))</f>
        <v>4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2</v>
      </c>
      <c r="AN121" s="209">
        <f>IF(AM121="","",RANK(AM121,AM121:AM124,0))</f>
        <v>3</v>
      </c>
      <c r="AO121" s="235" t="str">
        <f>J35</f>
        <v/>
      </c>
      <c r="AP121" s="111" t="str">
        <f>IF(AO121="","",RANK(AO121,AO121:AO124,0))</f>
        <v/>
      </c>
      <c r="AQ121" s="114">
        <f>I42</f>
        <v>7.3454545454545457</v>
      </c>
      <c r="AR121" s="111">
        <f>IF(AQ121="","",RANK(AQ121,AQ121:AQ124,0))</f>
        <v>2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6</v>
      </c>
      <c r="AN122" s="209">
        <f>IF(AM122="","",RANK(AM122,AM121:AM124,0))</f>
        <v>1</v>
      </c>
      <c r="AO122" s="235" t="str">
        <f>V35</f>
        <v/>
      </c>
      <c r="AP122" s="111" t="str">
        <f>IF(AO122="","",RANK(AO122,AO121:AO124,0))</f>
        <v/>
      </c>
      <c r="AQ122" s="114">
        <f>U42</f>
        <v>18.75</v>
      </c>
      <c r="AR122" s="111">
        <f>IF(AQ122="","",RANK(AQ122,AQ121:AQ124,0))</f>
        <v>1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4</v>
      </c>
      <c r="AN123" s="209">
        <f>IF(AM123="","",RANK(AM123,AM121:AM124,0))</f>
        <v>2</v>
      </c>
      <c r="AO123" s="235" t="str">
        <f>AH35</f>
        <v/>
      </c>
      <c r="AP123" s="111" t="str">
        <f>IF(AO123="","",RANK(AO123,AO121:AO124,0))</f>
        <v/>
      </c>
      <c r="AQ123" s="114">
        <f>AG42</f>
        <v>4.7021276595744679</v>
      </c>
      <c r="AR123" s="111">
        <f>IF(AQ123="","",RANK(AQ123,AQ121:AQ124,0))</f>
        <v>3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0</v>
      </c>
      <c r="AN124" s="209">
        <f>IF(AM124="","",RANK(AM124,AM121:AM124,0))</f>
        <v>4</v>
      </c>
      <c r="AO124" s="235" t="str">
        <f>J46</f>
        <v/>
      </c>
      <c r="AP124" s="111" t="str">
        <f>IF(AO124="","",RANK(AO124,AO121:AO124,0))</f>
        <v/>
      </c>
      <c r="AQ124" s="114">
        <f>I53</f>
        <v>3.36</v>
      </c>
      <c r="AR124" s="111">
        <f>IF(AQ124="","",RANK(AQ124,AQ121:AQ124,0))</f>
        <v>4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2</v>
      </c>
      <c r="AN126" s="209">
        <f>IF(AM126="","",RANK(AM126,AM126:AM128,0))</f>
        <v>3</v>
      </c>
      <c r="AO126" s="235" t="str">
        <f>J35</f>
        <v/>
      </c>
      <c r="AP126" s="111" t="str">
        <f>IF(AO126="","",RANK(AO126,AO126:AO128,0))</f>
        <v/>
      </c>
      <c r="AQ126" s="114">
        <f>I42</f>
        <v>7.3454545454545457</v>
      </c>
      <c r="AR126" s="111">
        <f>IF(AQ126="","",RANK(AQ126,AQ126:AQ128,0))</f>
        <v>2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6</v>
      </c>
      <c r="AN127" s="209">
        <f>IF(AM127="","",RANK(AM127,AM126:AM128,0))</f>
        <v>1</v>
      </c>
      <c r="AO127" s="235" t="str">
        <f>V35</f>
        <v/>
      </c>
      <c r="AP127" s="111" t="str">
        <f>IF(AO127="","",RANK(AO127,AO126:AO128,0))</f>
        <v/>
      </c>
      <c r="AQ127" s="114">
        <f>U42</f>
        <v>18.75</v>
      </c>
      <c r="AR127" s="111">
        <f>IF(AQ127="","",RANK(AQ127,AQ126:AQ128,0))</f>
        <v>1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4</v>
      </c>
      <c r="AN128" s="209">
        <f>IF(AM128="","",RANK(AM128,AM126:AM128,0))</f>
        <v>2</v>
      </c>
      <c r="AO128" s="235" t="str">
        <f>AH35</f>
        <v/>
      </c>
      <c r="AP128" s="111" t="str">
        <f>IF(AO128="","",RANK(AO128,AO126:AO128,0))</f>
        <v/>
      </c>
      <c r="AQ128" s="114">
        <f>AG42</f>
        <v>4.7021276595744679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2</v>
      </c>
      <c r="AN130" s="209">
        <f>IF(AM130="","",RANK(AM130,AM130:AM131,0))</f>
        <v>2</v>
      </c>
      <c r="AO130" s="235" t="str">
        <f>J35</f>
        <v/>
      </c>
      <c r="AP130" s="111" t="str">
        <f>IF(AO130="","",RANK(AO130,AO130:AO131,0))</f>
        <v/>
      </c>
      <c r="AQ130" s="114">
        <f>I42</f>
        <v>7.3454545454545457</v>
      </c>
      <c r="AR130" s="111">
        <f>IF(AQ130="","",RANK(AQ130,AQ130:AQ131,0))</f>
        <v>2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6</v>
      </c>
      <c r="AN131" s="209">
        <f>IF(AM131="","",RANK(AM131,AM130:AM131,0))</f>
        <v>1</v>
      </c>
      <c r="AO131" s="235" t="str">
        <f>V35</f>
        <v/>
      </c>
      <c r="AP131" s="111" t="str">
        <f>IF(AO131="","",RANK(AO131,AO130:AO131,0))</f>
        <v/>
      </c>
      <c r="AQ131" s="114">
        <f>U42</f>
        <v>18.75</v>
      </c>
      <c r="AR131" s="111">
        <f>IF(AQ131="","",RANK(AQ131,AQ130:AQ131,0))</f>
        <v>1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2018-09-04T20:53:49Z</cp:lastPrinted>
  <dcterms:created xsi:type="dcterms:W3CDTF">2007-11-15T17:37:34Z</dcterms:created>
  <dcterms:modified xsi:type="dcterms:W3CDTF">2018-09-04T21:08:40Z</dcterms:modified>
</cp:coreProperties>
</file>