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workbookProtection lockStructure="1"/>
  <bookViews>
    <workbookView xWindow="0" yWindow="0" windowWidth="19440" windowHeight="11640"/>
  </bookViews>
  <sheets>
    <sheet name="Spielbericht Einzel" sheetId="1" r:id="rId1"/>
  </sheets>
  <definedNames>
    <definedName name="_xlnm.Print_Area" localSheetId="0">'Spielbericht Einzel'!$A$1:$AY$70</definedName>
  </definedNames>
  <calcPr calcId="125725" concurrentCalc="0"/>
</workbook>
</file>

<file path=xl/calcChain.xml><?xml version="1.0" encoding="utf-8"?>
<calcChain xmlns="http://schemas.openxmlformats.org/spreadsheetml/2006/main">
  <c r="AQ25" i="1"/>
  <c r="BC88"/>
  <c r="O42"/>
  <c r="Q42"/>
  <c r="N42"/>
  <c r="AM109"/>
  <c r="S42"/>
  <c r="AQ83"/>
  <c r="AO21"/>
  <c r="AO22"/>
  <c r="AO23"/>
  <c r="AO24"/>
  <c r="AO25"/>
  <c r="AO26"/>
  <c r="AO27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9"/>
  <c r="AQ60"/>
  <c r="AP60"/>
  <c r="AP80"/>
  <c r="AO61"/>
  <c r="AO64"/>
  <c r="AO65"/>
  <c r="AO66"/>
  <c r="AO67"/>
  <c r="AO68"/>
  <c r="AO69"/>
  <c r="AO70"/>
  <c r="AO71"/>
  <c r="AO72"/>
  <c r="AO73"/>
  <c r="AO74"/>
  <c r="AO75"/>
  <c r="AO54"/>
  <c r="AO62"/>
  <c r="AO28"/>
  <c r="AO35"/>
  <c r="AO34"/>
  <c r="AO33"/>
  <c r="AO32"/>
  <c r="AO31"/>
  <c r="AO30"/>
  <c r="AO29"/>
  <c r="AO20"/>
  <c r="AO36"/>
  <c r="AQ2"/>
  <c r="AQ8"/>
  <c r="AW2"/>
  <c r="AQ3"/>
  <c r="AQ9"/>
  <c r="AW3"/>
  <c r="AQ4"/>
  <c r="AQ5"/>
  <c r="AQ11"/>
  <c r="AW5"/>
  <c r="AQ6"/>
  <c r="AQ12"/>
  <c r="AW6"/>
  <c r="AW8"/>
  <c r="AR12"/>
  <c r="AW9"/>
  <c r="AA53"/>
  <c r="AH46"/>
  <c r="AO113"/>
  <c r="AP113"/>
  <c r="Z53"/>
  <c r="AM113"/>
  <c r="AN113"/>
  <c r="AS113"/>
  <c r="AC53"/>
  <c r="AV108"/>
  <c r="BA113"/>
  <c r="AL2"/>
  <c r="AL3"/>
  <c r="AL9"/>
  <c r="AR3"/>
  <c r="AL4"/>
  <c r="AL10"/>
  <c r="AR4"/>
  <c r="AL5"/>
  <c r="AL11"/>
  <c r="AR5"/>
  <c r="AL6"/>
  <c r="AL12"/>
  <c r="AR6"/>
  <c r="AR8"/>
  <c r="AR9"/>
  <c r="C42"/>
  <c r="AM2"/>
  <c r="AM8"/>
  <c r="AS2"/>
  <c r="AM3"/>
  <c r="AM9"/>
  <c r="AS3"/>
  <c r="AM4"/>
  <c r="AM5"/>
  <c r="AM11"/>
  <c r="AS5"/>
  <c r="AM6"/>
  <c r="AM12"/>
  <c r="AS6"/>
  <c r="AS8"/>
  <c r="AS9"/>
  <c r="AN2"/>
  <c r="AN8"/>
  <c r="AT2"/>
  <c r="AN3"/>
  <c r="AN9"/>
  <c r="AT3"/>
  <c r="AN4"/>
  <c r="AN10"/>
  <c r="AT4"/>
  <c r="AN5"/>
  <c r="AN11"/>
  <c r="AT5"/>
  <c r="AN6"/>
  <c r="AN12"/>
  <c r="AT6"/>
  <c r="AT8"/>
  <c r="AT9"/>
  <c r="AA42"/>
  <c r="AO2"/>
  <c r="AO8"/>
  <c r="AU2"/>
  <c r="AO3"/>
  <c r="AO9"/>
  <c r="AU3"/>
  <c r="AO4"/>
  <c r="AO10"/>
  <c r="AU4"/>
  <c r="AO5"/>
  <c r="AO11"/>
  <c r="AU5"/>
  <c r="AO6"/>
  <c r="AO12"/>
  <c r="AU6"/>
  <c r="AU8"/>
  <c r="AU9"/>
  <c r="C53"/>
  <c r="AP2"/>
  <c r="AP3"/>
  <c r="AP9"/>
  <c r="AV3"/>
  <c r="AP4"/>
  <c r="AP10"/>
  <c r="AV4"/>
  <c r="AP5"/>
  <c r="AP11"/>
  <c r="AV5"/>
  <c r="AP6"/>
  <c r="AP12"/>
  <c r="AV6"/>
  <c r="AV8"/>
  <c r="AV9"/>
  <c r="O53"/>
  <c r="B42"/>
  <c r="AM95"/>
  <c r="Z42"/>
  <c r="AM110"/>
  <c r="B53"/>
  <c r="AM124"/>
  <c r="N53"/>
  <c r="AM112"/>
  <c r="E42"/>
  <c r="AC42"/>
  <c r="E53"/>
  <c r="Q53"/>
  <c r="AV83"/>
  <c r="AV82"/>
  <c r="AE53"/>
  <c r="AQ87"/>
  <c r="AR87"/>
  <c r="AU115"/>
  <c r="AU116"/>
  <c r="AU90"/>
  <c r="AU89"/>
  <c r="AM86"/>
  <c r="S53"/>
  <c r="AQ86"/>
  <c r="AU121"/>
  <c r="AU122"/>
  <c r="BA111"/>
  <c r="AU96"/>
  <c r="AU95"/>
  <c r="G53"/>
  <c r="AQ85"/>
  <c r="AU126"/>
  <c r="AU127"/>
  <c r="AU101"/>
  <c r="AU100"/>
  <c r="AE42"/>
  <c r="AQ84"/>
  <c r="AU130"/>
  <c r="AU131"/>
  <c r="AU105"/>
  <c r="AU104"/>
  <c r="G42"/>
  <c r="AQ82"/>
  <c r="I48"/>
  <c r="K48"/>
  <c r="I49"/>
  <c r="K49"/>
  <c r="I50"/>
  <c r="K50"/>
  <c r="I51"/>
  <c r="K51"/>
  <c r="I52"/>
  <c r="K52"/>
  <c r="W48"/>
  <c r="U49"/>
  <c r="W49"/>
  <c r="U50"/>
  <c r="W50"/>
  <c r="U51"/>
  <c r="W51"/>
  <c r="U52"/>
  <c r="W52"/>
  <c r="W53"/>
  <c r="AG48"/>
  <c r="AI48"/>
  <c r="AG49"/>
  <c r="AI49"/>
  <c r="AG50"/>
  <c r="AI50"/>
  <c r="AG51"/>
  <c r="AI51"/>
  <c r="AG52"/>
  <c r="AI52"/>
  <c r="AG38"/>
  <c r="AI38"/>
  <c r="AG39"/>
  <c r="AI39"/>
  <c r="AG40"/>
  <c r="AI40"/>
  <c r="AG41"/>
  <c r="AI41"/>
  <c r="U37"/>
  <c r="W37"/>
  <c r="U38"/>
  <c r="W38"/>
  <c r="U39"/>
  <c r="W39"/>
  <c r="U40"/>
  <c r="W40"/>
  <c r="U41"/>
  <c r="W41"/>
  <c r="I37"/>
  <c r="K37"/>
  <c r="I38"/>
  <c r="K38"/>
  <c r="I39"/>
  <c r="K39"/>
  <c r="I40"/>
  <c r="K40"/>
  <c r="I41"/>
  <c r="K41"/>
  <c r="AG37"/>
  <c r="AI37"/>
  <c r="AM119"/>
  <c r="AM93"/>
  <c r="AQ93"/>
  <c r="U48"/>
  <c r="Z46"/>
  <c r="N46"/>
  <c r="B46"/>
  <c r="Z35"/>
  <c r="N35"/>
  <c r="B35"/>
  <c r="AR86"/>
  <c r="AV130"/>
  <c r="AX36"/>
  <c r="AV121"/>
  <c r="AV89"/>
  <c r="AM87"/>
  <c r="AN87"/>
  <c r="AS87"/>
  <c r="AI53"/>
  <c r="AV115"/>
  <c r="AZ110"/>
  <c r="AV84"/>
  <c r="BA83"/>
  <c r="AZ109"/>
  <c r="AV126"/>
  <c r="BA112"/>
  <c r="AP7"/>
  <c r="BA110"/>
  <c r="AG53"/>
  <c r="BA108"/>
  <c r="BA109"/>
  <c r="AP8"/>
  <c r="AV2"/>
  <c r="I53"/>
  <c r="AO85"/>
  <c r="AM89"/>
  <c r="AM100"/>
  <c r="AM121"/>
  <c r="AM104"/>
  <c r="AX33"/>
  <c r="AM123"/>
  <c r="AQ80"/>
  <c r="AV90"/>
  <c r="AM128"/>
  <c r="AM91"/>
  <c r="AM97"/>
  <c r="I42"/>
  <c r="AQ121"/>
  <c r="AM92"/>
  <c r="AM98"/>
  <c r="AM105"/>
  <c r="AN105"/>
  <c r="AM127"/>
  <c r="AM90"/>
  <c r="W42"/>
  <c r="AM122"/>
  <c r="AN121"/>
  <c r="AM131"/>
  <c r="AM96"/>
  <c r="AM101"/>
  <c r="AQ92"/>
  <c r="AM84"/>
  <c r="K53"/>
  <c r="V35"/>
  <c r="AO127"/>
  <c r="AP127"/>
  <c r="AM116"/>
  <c r="AM83"/>
  <c r="AR85"/>
  <c r="J35"/>
  <c r="AO115"/>
  <c r="AP115"/>
  <c r="AV32"/>
  <c r="AR82"/>
  <c r="J46"/>
  <c r="AO7"/>
  <c r="AU7"/>
  <c r="AQ100"/>
  <c r="AQ104"/>
  <c r="AR84"/>
  <c r="AQ89"/>
  <c r="AQ95"/>
  <c r="AM117"/>
  <c r="AM102"/>
  <c r="AN102"/>
  <c r="AI42"/>
  <c r="AR83"/>
  <c r="AQ105"/>
  <c r="AQ96"/>
  <c r="AQ90"/>
  <c r="AQ101"/>
  <c r="AX32"/>
  <c r="U42"/>
  <c r="AO83"/>
  <c r="AV104"/>
  <c r="AV100"/>
  <c r="AV101"/>
  <c r="AO60"/>
  <c r="AG14"/>
  <c r="AX35"/>
  <c r="AX34"/>
  <c r="AQ113"/>
  <c r="AR113"/>
  <c r="AO87"/>
  <c r="AQ97"/>
  <c r="AZ112"/>
  <c r="AZ108"/>
  <c r="AM108"/>
  <c r="AM82"/>
  <c r="AM130"/>
  <c r="AM126"/>
  <c r="AM115"/>
  <c r="AT7"/>
  <c r="AM10"/>
  <c r="AS4"/>
  <c r="AS7"/>
  <c r="AM7"/>
  <c r="AQ91"/>
  <c r="AQ98"/>
  <c r="AQ102"/>
  <c r="AZ111"/>
  <c r="BA85"/>
  <c r="BA84"/>
  <c r="V46"/>
  <c r="U53"/>
  <c r="AL7"/>
  <c r="AL8"/>
  <c r="AR2"/>
  <c r="AR7"/>
  <c r="AT113"/>
  <c r="AX31"/>
  <c r="K42"/>
  <c r="AV34"/>
  <c r="AV95"/>
  <c r="AM111"/>
  <c r="AN112"/>
  <c r="AM85"/>
  <c r="AN86"/>
  <c r="AM118"/>
  <c r="AN119"/>
  <c r="AV7"/>
  <c r="AH35"/>
  <c r="AG42"/>
  <c r="AN7"/>
  <c r="AQ10"/>
  <c r="AW4"/>
  <c r="AW7"/>
  <c r="AQ7"/>
  <c r="H15"/>
  <c r="BA82"/>
  <c r="BA86"/>
  <c r="BA87"/>
  <c r="AN93"/>
  <c r="AR93"/>
  <c r="AU113"/>
  <c r="BB113"/>
  <c r="AN89"/>
  <c r="AN95"/>
  <c r="AN104"/>
  <c r="AO130"/>
  <c r="AP130"/>
  <c r="AO92"/>
  <c r="AQ118"/>
  <c r="AQ111"/>
  <c r="AO98"/>
  <c r="AN91"/>
  <c r="AO100"/>
  <c r="AQ124"/>
  <c r="AQ127"/>
  <c r="AN127"/>
  <c r="AN123"/>
  <c r="AN122"/>
  <c r="AN124"/>
  <c r="AO126"/>
  <c r="AP126"/>
  <c r="AO108"/>
  <c r="AP108"/>
  <c r="AR98"/>
  <c r="AQ116"/>
  <c r="AN92"/>
  <c r="AO109"/>
  <c r="AP109"/>
  <c r="AR105"/>
  <c r="AO116"/>
  <c r="AP116"/>
  <c r="AO131"/>
  <c r="AP131"/>
  <c r="AO122"/>
  <c r="AP122"/>
  <c r="AN131"/>
  <c r="AN90"/>
  <c r="AO121"/>
  <c r="AP121"/>
  <c r="AQ126"/>
  <c r="AU83"/>
  <c r="AN98"/>
  <c r="AQ109"/>
  <c r="AN97"/>
  <c r="AQ122"/>
  <c r="AN83"/>
  <c r="AA14"/>
  <c r="AO95"/>
  <c r="AQ130"/>
  <c r="AO82"/>
  <c r="AQ115"/>
  <c r="AQ108"/>
  <c r="AV36"/>
  <c r="AO104"/>
  <c r="AO89"/>
  <c r="AR104"/>
  <c r="AQ131"/>
  <c r="AR131"/>
  <c r="AN96"/>
  <c r="AR97"/>
  <c r="AN100"/>
  <c r="AR100"/>
  <c r="AR102"/>
  <c r="AR89"/>
  <c r="AR92"/>
  <c r="AR95"/>
  <c r="AO111"/>
  <c r="AP111"/>
  <c r="AO118"/>
  <c r="AP118"/>
  <c r="AO124"/>
  <c r="AP124"/>
  <c r="AN109"/>
  <c r="AN84"/>
  <c r="AR91"/>
  <c r="AN110"/>
  <c r="AN128"/>
  <c r="AN117"/>
  <c r="AN101"/>
  <c r="AN116"/>
  <c r="AR90"/>
  <c r="AR96"/>
  <c r="AR101"/>
  <c r="AO105"/>
  <c r="AO96"/>
  <c r="AO101"/>
  <c r="AO90"/>
  <c r="AV105"/>
  <c r="AU87"/>
  <c r="BB87"/>
  <c r="BC98"/>
  <c r="Z45"/>
  <c r="AP87"/>
  <c r="AN130"/>
  <c r="AU85"/>
  <c r="AN85"/>
  <c r="AO112"/>
  <c r="AO119"/>
  <c r="AP119"/>
  <c r="AN111"/>
  <c r="AV96"/>
  <c r="AN115"/>
  <c r="AN82"/>
  <c r="AQ110"/>
  <c r="AQ117"/>
  <c r="AQ123"/>
  <c r="AO91"/>
  <c r="AQ128"/>
  <c r="AO102"/>
  <c r="AO97"/>
  <c r="AO84"/>
  <c r="AN126"/>
  <c r="AO110"/>
  <c r="AO123"/>
  <c r="AP123"/>
  <c r="AO128"/>
  <c r="AP128"/>
  <c r="AO117"/>
  <c r="AP117"/>
  <c r="AN118"/>
  <c r="AQ112"/>
  <c r="AR112"/>
  <c r="AO86"/>
  <c r="AO93"/>
  <c r="AQ119"/>
  <c r="AN108"/>
  <c r="AR119"/>
  <c r="AP93"/>
  <c r="AS93"/>
  <c r="AS119"/>
  <c r="AT119"/>
  <c r="AR110"/>
  <c r="AU109"/>
  <c r="BB109"/>
  <c r="AR128"/>
  <c r="AS128"/>
  <c r="AT128"/>
  <c r="AX110"/>
  <c r="AR123"/>
  <c r="AS123"/>
  <c r="AT123"/>
  <c r="AY110"/>
  <c r="AS131"/>
  <c r="AT131"/>
  <c r="AW109"/>
  <c r="AP83"/>
  <c r="AS83"/>
  <c r="AR130"/>
  <c r="AS130"/>
  <c r="AT130"/>
  <c r="AW108"/>
  <c r="AP105"/>
  <c r="AS105"/>
  <c r="AP96"/>
  <c r="AS96"/>
  <c r="AP91"/>
  <c r="AR117"/>
  <c r="AS117"/>
  <c r="AT117"/>
  <c r="AP97"/>
  <c r="AS97"/>
  <c r="AP102"/>
  <c r="AS102"/>
  <c r="BB108"/>
  <c r="AP85"/>
  <c r="AS85"/>
  <c r="AP82"/>
  <c r="AS82"/>
  <c r="AP89"/>
  <c r="AS89"/>
  <c r="AR118"/>
  <c r="AS118"/>
  <c r="AT118"/>
  <c r="AR126"/>
  <c r="AS126"/>
  <c r="AT126"/>
  <c r="AX108"/>
  <c r="AP100"/>
  <c r="AS100"/>
  <c r="AR121"/>
  <c r="AS121"/>
  <c r="AT121"/>
  <c r="AY108"/>
  <c r="AR108"/>
  <c r="AS108"/>
  <c r="AT108"/>
  <c r="AR124"/>
  <c r="AS124"/>
  <c r="AT124"/>
  <c r="AY111"/>
  <c r="AR115"/>
  <c r="AS115"/>
  <c r="AT115"/>
  <c r="AR111"/>
  <c r="AS111"/>
  <c r="AT111"/>
  <c r="AS91"/>
  <c r="AP95"/>
  <c r="AS95"/>
  <c r="AP98"/>
  <c r="AS98"/>
  <c r="AP92"/>
  <c r="AS92"/>
  <c r="AP104"/>
  <c r="AS104"/>
  <c r="AU111"/>
  <c r="BB111"/>
  <c r="AR116"/>
  <c r="AS116"/>
  <c r="AT116"/>
  <c r="AP90"/>
  <c r="AS90"/>
  <c r="AR127"/>
  <c r="AS127"/>
  <c r="AT127"/>
  <c r="AX109"/>
  <c r="AR109"/>
  <c r="AS109"/>
  <c r="AT109"/>
  <c r="AP101"/>
  <c r="AS101"/>
  <c r="AR122"/>
  <c r="AS122"/>
  <c r="AT122"/>
  <c r="AY109"/>
  <c r="AU84"/>
  <c r="AP84"/>
  <c r="AS84"/>
  <c r="AP110"/>
  <c r="AS110"/>
  <c r="AT110"/>
  <c r="AU110"/>
  <c r="BB110"/>
  <c r="AU86"/>
  <c r="AP86"/>
  <c r="AS86"/>
  <c r="AP112"/>
  <c r="AS112"/>
  <c r="AT112"/>
  <c r="AU112"/>
  <c r="BB112"/>
  <c r="AT105"/>
  <c r="AW83"/>
  <c r="AT104"/>
  <c r="AW82"/>
  <c r="AT96"/>
  <c r="AY83"/>
  <c r="AT97"/>
  <c r="AY84"/>
  <c r="AT95"/>
  <c r="AY82"/>
  <c r="AT102"/>
  <c r="AX84"/>
  <c r="AT84"/>
  <c r="AT98"/>
  <c r="AY85"/>
  <c r="AT87"/>
  <c r="AT86"/>
  <c r="AT82"/>
  <c r="AT90"/>
  <c r="AZ83"/>
  <c r="AT93"/>
  <c r="AZ86"/>
  <c r="BB86"/>
  <c r="BC97"/>
  <c r="N45"/>
  <c r="AT92"/>
  <c r="AZ85"/>
  <c r="AT85"/>
  <c r="AT91"/>
  <c r="AZ84"/>
  <c r="AT101"/>
  <c r="AX83"/>
  <c r="AT100"/>
  <c r="AX82"/>
  <c r="AT83"/>
  <c r="AT89"/>
  <c r="AZ82"/>
  <c r="BB85"/>
  <c r="BC96"/>
  <c r="B45"/>
  <c r="BB84"/>
  <c r="BC95"/>
  <c r="Z34"/>
  <c r="BB83"/>
  <c r="BC94"/>
  <c r="N34"/>
  <c r="BB82"/>
  <c r="BC93"/>
  <c r="B34"/>
</calcChain>
</file>

<file path=xl/sharedStrings.xml><?xml version="1.0" encoding="utf-8"?>
<sst xmlns="http://schemas.openxmlformats.org/spreadsheetml/2006/main" count="399" uniqueCount="208">
  <si>
    <t>Billard Kreisverband Düren e.V.</t>
  </si>
  <si>
    <t>Spielbericht - Einzelmeisterschaft</t>
  </si>
  <si>
    <t>Die grauen Felder sind auszufüllen !</t>
  </si>
  <si>
    <t>Ausrichter:</t>
  </si>
  <si>
    <t>Datum:</t>
  </si>
  <si>
    <t>Turnier - Lokal:</t>
  </si>
  <si>
    <t>Kreis</t>
  </si>
  <si>
    <t>Frei</t>
  </si>
  <si>
    <t>C 35/2</t>
  </si>
  <si>
    <t>Vorgabe</t>
  </si>
  <si>
    <t>Land</t>
  </si>
  <si>
    <t>Vorrunde</t>
  </si>
  <si>
    <t>Einband</t>
  </si>
  <si>
    <t>C 52/2</t>
  </si>
  <si>
    <t>Bund</t>
  </si>
  <si>
    <t>Endrunde</t>
  </si>
  <si>
    <t>Dreiband</t>
  </si>
  <si>
    <t>C 47/2</t>
  </si>
  <si>
    <t>PP</t>
  </si>
  <si>
    <t>HS</t>
  </si>
  <si>
    <t>GD</t>
  </si>
  <si>
    <t>BED</t>
  </si>
  <si>
    <t>Bemerkungen:</t>
  </si>
  <si>
    <t>Damen</t>
  </si>
  <si>
    <t>ab 55 J.</t>
  </si>
  <si>
    <t>C 71/2</t>
  </si>
  <si>
    <t>Jugend</t>
  </si>
  <si>
    <t>I</t>
  </si>
  <si>
    <t>II</t>
  </si>
  <si>
    <t>III</t>
  </si>
  <si>
    <t>IV</t>
  </si>
  <si>
    <t>AN</t>
  </si>
  <si>
    <t>Unterschrift Turnierleitung</t>
  </si>
  <si>
    <t>Spieler 1</t>
  </si>
  <si>
    <t>Spieler 2</t>
  </si>
  <si>
    <t>Spieler 3</t>
  </si>
  <si>
    <t>Spieler 4</t>
  </si>
  <si>
    <t>Spieler 5</t>
  </si>
  <si>
    <t>Spieler 6</t>
  </si>
  <si>
    <t>Junioren</t>
  </si>
  <si>
    <t>Sen frei 1</t>
  </si>
  <si>
    <t>Jugend frei 1</t>
  </si>
  <si>
    <t>Junioren frei</t>
  </si>
  <si>
    <t>Cadre 35/2 1</t>
  </si>
  <si>
    <t>Cadre 52/2  1</t>
  </si>
  <si>
    <t>Einband  1</t>
  </si>
  <si>
    <t>Dreiband   1</t>
  </si>
  <si>
    <t>Jun DB</t>
  </si>
  <si>
    <t>Sen DB 55</t>
  </si>
  <si>
    <t>Sen DB 60</t>
  </si>
  <si>
    <t>Sen EB 60</t>
  </si>
  <si>
    <t>Sen 35/2 60</t>
  </si>
  <si>
    <t>Sen 52/2 60</t>
  </si>
  <si>
    <t>Sen frei 60</t>
  </si>
  <si>
    <t>kl. Tisch</t>
  </si>
  <si>
    <t>Gr. Tisch</t>
  </si>
  <si>
    <t>Frei I</t>
  </si>
  <si>
    <t>C47/2  I</t>
  </si>
  <si>
    <t xml:space="preserve">C71/2  I </t>
  </si>
  <si>
    <t>EB  I</t>
  </si>
  <si>
    <t>DB  I</t>
  </si>
  <si>
    <t>---</t>
  </si>
  <si>
    <t>Bedingung sen</t>
  </si>
  <si>
    <t>ab 60 J.</t>
  </si>
  <si>
    <t>Damen frei</t>
  </si>
  <si>
    <t>Damen DB g+k</t>
  </si>
  <si>
    <t>Rang PP</t>
  </si>
  <si>
    <t>Rang GD</t>
  </si>
  <si>
    <t>Rang HS</t>
  </si>
  <si>
    <t>Summe Rang</t>
  </si>
  <si>
    <t>Endrang</t>
  </si>
  <si>
    <t>sp1</t>
  </si>
  <si>
    <t>sp2</t>
  </si>
  <si>
    <t>sp3</t>
  </si>
  <si>
    <t>sp4</t>
  </si>
  <si>
    <t>sp5</t>
  </si>
  <si>
    <t>sp6</t>
  </si>
  <si>
    <t>GD-Bereich</t>
  </si>
  <si>
    <t>0,00 - oo</t>
  </si>
  <si>
    <t>7,00 - 11,99</t>
  </si>
  <si>
    <t>4,00 - 6,99</t>
  </si>
  <si>
    <t>25,00 - oo</t>
  </si>
  <si>
    <t>2,00 - 3,99</t>
  </si>
  <si>
    <t>0,00 - 1,99</t>
  </si>
  <si>
    <t>15,00 - oo</t>
  </si>
  <si>
    <t>10,00 - 14,99</t>
  </si>
  <si>
    <t>7,00 - 9,99</t>
  </si>
  <si>
    <t>4,50 - 6,99</t>
  </si>
  <si>
    <t>3,00 - 4,49</t>
  </si>
  <si>
    <t>2,00 - 2,49</t>
  </si>
  <si>
    <t>1,00 - 1,99</t>
  </si>
  <si>
    <t>0,00 - 0,99</t>
  </si>
  <si>
    <t>20,00 - oo</t>
  </si>
  <si>
    <t>10,00 - 19,99</t>
  </si>
  <si>
    <t>5,00 - 9,99</t>
  </si>
  <si>
    <t>0,00 - 4,99</t>
  </si>
  <si>
    <t>8,00 - 14,99</t>
  </si>
  <si>
    <t>0,00 - 7,99</t>
  </si>
  <si>
    <t>4,50 - oo</t>
  </si>
  <si>
    <t>2,50 - 4,49</t>
  </si>
  <si>
    <t>0,00 - 2,49</t>
  </si>
  <si>
    <t>0,900 - oo</t>
  </si>
  <si>
    <t>0,600 - 0,899</t>
  </si>
  <si>
    <t>0,450 - 0,599</t>
  </si>
  <si>
    <t>0,000 - 0,449</t>
  </si>
  <si>
    <t>0,00 - 14,99</t>
  </si>
  <si>
    <t>10,00 - oo</t>
  </si>
  <si>
    <t>0,00 - 9,99</t>
  </si>
  <si>
    <t>8,00 - oo</t>
  </si>
  <si>
    <t>4,00 - oo</t>
  </si>
  <si>
    <t>0,00 - 3,99</t>
  </si>
  <si>
    <t>0,500 - 0,749</t>
  </si>
  <si>
    <t>0,300 - 0,499</t>
  </si>
  <si>
    <t>0,000 - 0,299</t>
  </si>
  <si>
    <t>12,00 - 24,99</t>
  </si>
  <si>
    <t>0,750 - oo</t>
  </si>
  <si>
    <t>Aktive Spieler</t>
  </si>
  <si>
    <t>2Spieler</t>
  </si>
  <si>
    <t>3Spieler</t>
  </si>
  <si>
    <t>5Spieler</t>
  </si>
  <si>
    <t>6Spieler</t>
  </si>
  <si>
    <t>4Spieler</t>
  </si>
  <si>
    <t>Summen</t>
  </si>
  <si>
    <t>Sp2</t>
  </si>
  <si>
    <t>%</t>
  </si>
  <si>
    <t>Rang %</t>
  </si>
  <si>
    <t>Sp1</t>
  </si>
  <si>
    <t>Sp3</t>
  </si>
  <si>
    <t>Sp4</t>
  </si>
  <si>
    <t>Sp5</t>
  </si>
  <si>
    <t>Sp6</t>
  </si>
  <si>
    <t>GD:</t>
  </si>
  <si>
    <t>Turnierebene:</t>
  </si>
  <si>
    <t>Summe BED=0</t>
  </si>
  <si>
    <t>GD = nix</t>
  </si>
  <si>
    <t>summe1&gt;0</t>
  </si>
  <si>
    <t>summe 1=nix</t>
  </si>
  <si>
    <t>BED leer</t>
  </si>
  <si>
    <t>300 / 10</t>
  </si>
  <si>
    <t>BZ / AN</t>
  </si>
  <si>
    <t>100 / 20</t>
  </si>
  <si>
    <t>250 / 15</t>
  </si>
  <si>
    <t>200 / 20</t>
  </si>
  <si>
    <t>125 / 20</t>
  </si>
  <si>
    <t>80 / 20</t>
  </si>
  <si>
    <t>60 / 30</t>
  </si>
  <si>
    <t>200 / 15</t>
  </si>
  <si>
    <t>150 / 20</t>
  </si>
  <si>
    <t>125 / 25</t>
  </si>
  <si>
    <t>100 / 25</t>
  </si>
  <si>
    <t>75 / 30</t>
  </si>
  <si>
    <t>50 / 30</t>
  </si>
  <si>
    <t>30 / 30</t>
  </si>
  <si>
    <t>75 / 25</t>
  </si>
  <si>
    <t>150 / 15</t>
  </si>
  <si>
    <t>125 ( 20</t>
  </si>
  <si>
    <t>50 / 40</t>
  </si>
  <si>
    <t>35 / 40</t>
  </si>
  <si>
    <t>25 / 40</t>
  </si>
  <si>
    <t>15 / 40</t>
  </si>
  <si>
    <t>15 / 30</t>
  </si>
  <si>
    <t>20 / 40</t>
  </si>
  <si>
    <t>300 / 15</t>
  </si>
  <si>
    <t>40 / 50</t>
  </si>
  <si>
    <t>30 / 40</t>
  </si>
  <si>
    <t>15 / 50</t>
  </si>
  <si>
    <t>Sen DB VG</t>
  </si>
  <si>
    <t>Nr.</t>
  </si>
  <si>
    <t>Verein:</t>
  </si>
  <si>
    <t>Vorgabe:</t>
  </si>
  <si>
    <t>Teilnehmer:</t>
  </si>
  <si>
    <t>Unterschrift:</t>
  </si>
  <si>
    <t>Pass-</t>
  </si>
  <si>
    <t>. Platz</t>
  </si>
  <si>
    <t>.Platz</t>
  </si>
  <si>
    <t>Klassen:</t>
  </si>
  <si>
    <t>Disziplin:</t>
  </si>
  <si>
    <t>Altersklassen:</t>
  </si>
  <si>
    <t>Qualifikation</t>
  </si>
  <si>
    <t>Points/AN:</t>
  </si>
  <si>
    <t>Points</t>
  </si>
  <si>
    <t>Partiefolge:</t>
  </si>
  <si>
    <t>2-3,  1 gegen Verlierer aus 2-3</t>
  </si>
  <si>
    <t>Zähler</t>
  </si>
  <si>
    <t xml:space="preserve">1-6 + 2-5     3-4 + 1-5     2-4 + 3-6     1-4 + 2-3     6-5 + 1-3     2-6 + 4-5     3-5 + 4-6     1-2  </t>
  </si>
  <si>
    <t xml:space="preserve">2-5 + 3-4       1-3 + 4-5       1-5 + 2-4       1-2 + 3-5       2-3 + 1-4  </t>
  </si>
  <si>
    <t>1-4 + 2-3       1-2 + 3-4       1-3 +  2-4</t>
  </si>
  <si>
    <t>Kreissportwart Einzel</t>
  </si>
  <si>
    <t>Hinrich Lühring</t>
  </si>
  <si>
    <t>E-Mail: hinrich-luehring@t-online.de</t>
  </si>
  <si>
    <t>Tel.:  02461-58774</t>
  </si>
  <si>
    <t>25 / 50</t>
  </si>
  <si>
    <t>3 Gewinnpartien</t>
  </si>
  <si>
    <t>Herren</t>
  </si>
  <si>
    <t>Durch ihre Unterschrift erklären die Turnierteilnehmer ihr Einverständnis mit einer Veröffentlichung der Spielergebnisse, evtl. mit einem Photo ihrer Person.</t>
  </si>
  <si>
    <t>Eine Ablehnung soll im Feld "Unterschrift:" mit dem Zusatz  "abgelehnt" vermerkt werden.</t>
  </si>
  <si>
    <t>Stand: 16.07.2018</t>
  </si>
  <si>
    <t>BSC Merzenich</t>
  </si>
  <si>
    <t>Merzenich</t>
  </si>
  <si>
    <t xml:space="preserve"> </t>
  </si>
  <si>
    <t>X</t>
  </si>
  <si>
    <t>Berg.-Gladbach</t>
  </si>
  <si>
    <t>Schuh, Christine</t>
  </si>
  <si>
    <t>Titze, Katja</t>
  </si>
  <si>
    <t>Abbenath, Gloria</t>
  </si>
  <si>
    <t>Billardunion Nord</t>
  </si>
  <si>
    <t>Ott, Ursula</t>
  </si>
  <si>
    <t>BC Hilden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</si>
</sst>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;@"/>
  </numFmts>
  <fonts count="51">
    <font>
      <sz val="10"/>
      <name val="Arial"/>
    </font>
    <font>
      <sz val="8"/>
      <name val="Arial"/>
      <family val="2"/>
    </font>
    <font>
      <b/>
      <sz val="12"/>
      <name val="Bank Gothic"/>
    </font>
    <font>
      <sz val="10"/>
      <name val="Bank Gothic"/>
    </font>
    <font>
      <b/>
      <sz val="14"/>
      <name val="Bank Gothic"/>
    </font>
    <font>
      <b/>
      <sz val="10"/>
      <color indexed="10"/>
      <name val="Bank Gothic"/>
    </font>
    <font>
      <sz val="8"/>
      <name val="Bank Gothic"/>
    </font>
    <font>
      <b/>
      <sz val="11"/>
      <name val="Bank Gothic"/>
    </font>
    <font>
      <b/>
      <sz val="14"/>
      <color indexed="8"/>
      <name val="Bank Gothic"/>
    </font>
    <font>
      <b/>
      <sz val="10"/>
      <name val="Bank Gothic"/>
    </font>
    <font>
      <sz val="11"/>
      <name val="Bank Gothic"/>
    </font>
    <font>
      <b/>
      <sz val="9"/>
      <name val="Bank Gothic"/>
    </font>
    <font>
      <b/>
      <sz val="9"/>
      <color indexed="8"/>
      <name val="Bank Gothic"/>
    </font>
    <font>
      <b/>
      <i/>
      <sz val="8"/>
      <name val="Bank Gothic"/>
    </font>
    <font>
      <b/>
      <i/>
      <sz val="11"/>
      <name val="Bank Gothic"/>
    </font>
    <font>
      <sz val="10"/>
      <color indexed="10"/>
      <name val="Bank Gothic"/>
    </font>
    <font>
      <sz val="10"/>
      <color indexed="55"/>
      <name val="Bank Gothic"/>
    </font>
    <font>
      <sz val="10"/>
      <color indexed="8"/>
      <name val="Bank Gothic"/>
    </font>
    <font>
      <sz val="9"/>
      <name val="Bank Gothic"/>
    </font>
    <font>
      <b/>
      <sz val="10"/>
      <color indexed="8"/>
      <name val="Bank Gothic"/>
    </font>
    <font>
      <sz val="10"/>
      <color indexed="9"/>
      <name val="Bank Gothic"/>
    </font>
    <font>
      <b/>
      <sz val="7"/>
      <name val="Bank Gothic"/>
    </font>
    <font>
      <sz val="7"/>
      <name val="Bank Gothic"/>
    </font>
    <font>
      <sz val="12"/>
      <color indexed="8"/>
      <name val="Bank Gothic"/>
    </font>
    <font>
      <sz val="12"/>
      <name val="Bank Gothic"/>
    </font>
    <font>
      <sz val="8"/>
      <color indexed="9"/>
      <name val="Bank Gothic"/>
    </font>
    <font>
      <b/>
      <sz val="10"/>
      <color indexed="9"/>
      <name val="Bank Gothic"/>
    </font>
    <font>
      <sz val="9"/>
      <color indexed="10"/>
      <name val="Bank Gothic"/>
    </font>
    <font>
      <b/>
      <i/>
      <sz val="6"/>
      <name val="Bank Gothic"/>
    </font>
    <font>
      <b/>
      <sz val="24"/>
      <name val="Bank Gothic"/>
    </font>
    <font>
      <sz val="24"/>
      <name val="Bank Gothic"/>
    </font>
    <font>
      <b/>
      <sz val="8"/>
      <name val="Bank Gothic"/>
    </font>
    <font>
      <b/>
      <sz val="9"/>
      <color indexed="10"/>
      <name val="Bank Gothic"/>
    </font>
    <font>
      <b/>
      <sz val="10"/>
      <color rgb="FFFF0000"/>
      <name val="Bank Gothic"/>
    </font>
    <font>
      <b/>
      <i/>
      <sz val="12"/>
      <name val="Bank Gothic"/>
    </font>
    <font>
      <b/>
      <sz val="9"/>
      <color rgb="FFFF0000"/>
      <name val="Bank Gothic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Bank Gothic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Bank Gothic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Bank Gothic"/>
    </font>
    <font>
      <sz val="12"/>
      <color theme="1"/>
      <name val="Bank Gothic"/>
    </font>
    <font>
      <sz val="10"/>
      <color rgb="FFFF0000"/>
      <name val="Bank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  <xf numFmtId="0" fontId="9" fillId="2" borderId="0" xfId="0" applyFont="1" applyFill="1" applyAlignment="1">
      <alignment horizontal="center"/>
    </xf>
    <xf numFmtId="1" fontId="3" fillId="0" borderId="0" xfId="0" applyNumberFormat="1" applyFont="1"/>
    <xf numFmtId="0" fontId="9" fillId="0" borderId="0" xfId="0" applyFont="1"/>
    <xf numFmtId="0" fontId="9" fillId="2" borderId="0" xfId="0" applyFont="1" applyFill="1"/>
    <xf numFmtId="0" fontId="22" fillId="2" borderId="0" xfId="0" applyFont="1" applyFill="1"/>
    <xf numFmtId="0" fontId="3" fillId="3" borderId="0" xfId="0" applyFont="1" applyFill="1" applyBorder="1" applyAlignment="1" applyProtection="1">
      <alignment horizontal="center"/>
      <protection locked="0"/>
    </xf>
    <xf numFmtId="164" fontId="18" fillId="3" borderId="0" xfId="0" applyNumberFormat="1" applyFont="1" applyFill="1" applyBorder="1" applyAlignment="1">
      <alignment horizontal="center"/>
    </xf>
    <xf numFmtId="164" fontId="2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" fillId="3" borderId="0" xfId="0" applyFont="1" applyFill="1"/>
    <xf numFmtId="1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Border="1"/>
    <xf numFmtId="0" fontId="9" fillId="3" borderId="0" xfId="0" applyFont="1" applyFill="1"/>
    <xf numFmtId="164" fontId="3" fillId="3" borderId="0" xfId="0" applyNumberFormat="1" applyFont="1" applyFill="1" applyBorder="1"/>
    <xf numFmtId="0" fontId="22" fillId="3" borderId="0" xfId="0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>
      <alignment horizontal="center"/>
    </xf>
    <xf numFmtId="1" fontId="15" fillId="3" borderId="0" xfId="0" applyNumberFormat="1" applyFont="1" applyFill="1" applyBorder="1" applyAlignment="1">
      <alignment horizontal="center"/>
    </xf>
    <xf numFmtId="164" fontId="15" fillId="3" borderId="0" xfId="0" applyNumberFormat="1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>
      <alignment horizontal="center"/>
    </xf>
    <xf numFmtId="0" fontId="9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4" fillId="0" borderId="0" xfId="0" applyFont="1"/>
    <xf numFmtId="0" fontId="5" fillId="3" borderId="0" xfId="0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wrapText="1"/>
    </xf>
    <xf numFmtId="49" fontId="20" fillId="3" borderId="0" xfId="0" applyNumberFormat="1" applyFont="1" applyFill="1" applyBorder="1" applyAlignment="1">
      <alignment horizontal="center" wrapText="1"/>
    </xf>
    <xf numFmtId="49" fontId="19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wrapText="1"/>
    </xf>
    <xf numFmtId="1" fontId="19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right"/>
    </xf>
    <xf numFmtId="1" fontId="26" fillId="3" borderId="0" xfId="0" applyNumberFormat="1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/>
    <xf numFmtId="164" fontId="9" fillId="3" borderId="0" xfId="0" applyNumberFormat="1" applyFont="1" applyFill="1"/>
    <xf numFmtId="0" fontId="17" fillId="3" borderId="0" xfId="0" applyFont="1" applyFill="1" applyBorder="1" applyAlignment="1">
      <alignment horizontal="center"/>
    </xf>
    <xf numFmtId="164" fontId="17" fillId="3" borderId="0" xfId="0" applyNumberFormat="1" applyFont="1" applyFill="1" applyBorder="1" applyAlignment="1">
      <alignment horizontal="left"/>
    </xf>
    <xf numFmtId="1" fontId="19" fillId="3" borderId="0" xfId="0" applyNumberFormat="1" applyFont="1" applyFill="1" applyBorder="1" applyAlignment="1">
      <alignment horizontal="left"/>
    </xf>
    <xf numFmtId="164" fontId="19" fillId="3" borderId="0" xfId="0" applyNumberFormat="1" applyFont="1" applyFill="1" applyBorder="1" applyAlignment="1">
      <alignment horizontal="left"/>
    </xf>
    <xf numFmtId="0" fontId="3" fillId="3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1" fontId="3" fillId="2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164" fontId="24" fillId="3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164" fontId="21" fillId="2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hidden="1"/>
    </xf>
    <xf numFmtId="1" fontId="2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11" fillId="3" borderId="0" xfId="0" applyFont="1" applyFill="1" applyBorder="1" applyAlignment="1" applyProtection="1">
      <alignment vertical="center"/>
      <protection hidden="1"/>
    </xf>
    <xf numFmtId="164" fontId="21" fillId="3" borderId="0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4" fontId="3" fillId="0" borderId="0" xfId="0" applyNumberFormat="1" applyFont="1" applyBorder="1" applyProtection="1"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164" fontId="6" fillId="3" borderId="0" xfId="0" applyNumberFormat="1" applyFont="1" applyFill="1" applyBorder="1" applyAlignment="1" applyProtection="1">
      <alignment horizontal="center"/>
      <protection hidden="1"/>
    </xf>
    <xf numFmtId="164" fontId="6" fillId="2" borderId="0" xfId="0" applyNumberFormat="1" applyFont="1" applyFill="1" applyBorder="1" applyAlignment="1" applyProtection="1">
      <alignment horizontal="center"/>
      <protection hidden="1"/>
    </xf>
    <xf numFmtId="164" fontId="11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164" fontId="17" fillId="3" borderId="0" xfId="0" applyNumberFormat="1" applyFont="1" applyFill="1" applyBorder="1" applyProtection="1">
      <protection hidden="1"/>
    </xf>
    <xf numFmtId="164" fontId="8" fillId="3" borderId="0" xfId="0" applyNumberFormat="1" applyFont="1" applyFill="1" applyBorder="1" applyAlignment="1" applyProtection="1">
      <alignment horizontal="center"/>
      <protection hidden="1"/>
    </xf>
    <xf numFmtId="0" fontId="13" fillId="3" borderId="0" xfId="0" applyFont="1" applyFill="1" applyBorder="1" applyProtection="1">
      <protection hidden="1"/>
    </xf>
    <xf numFmtId="1" fontId="9" fillId="3" borderId="0" xfId="0" applyNumberFormat="1" applyFont="1" applyFill="1" applyBorder="1" applyAlignment="1" applyProtection="1">
      <alignment horizontal="center" vertical="center"/>
      <protection hidden="1"/>
    </xf>
    <xf numFmtId="1" fontId="33" fillId="3" borderId="0" xfId="0" applyNumberFormat="1" applyFont="1" applyFill="1" applyBorder="1" applyAlignment="1" applyProtection="1">
      <alignment horizontal="center"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1" fillId="3" borderId="18" xfId="0" applyFont="1" applyFill="1" applyBorder="1" applyAlignment="1" applyProtection="1">
      <alignment horizontal="center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1" fontId="6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left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4" fontId="3" fillId="3" borderId="0" xfId="0" applyNumberFormat="1" applyFont="1" applyFill="1" applyBorder="1" applyAlignment="1" applyProtection="1">
      <alignment horizontal="center"/>
      <protection hidden="1"/>
    </xf>
    <xf numFmtId="164" fontId="18" fillId="3" borderId="0" xfId="0" applyNumberFormat="1" applyFont="1" applyFill="1" applyBorder="1" applyAlignment="1" applyProtection="1">
      <alignment horizontal="center"/>
      <protection hidden="1"/>
    </xf>
    <xf numFmtId="0" fontId="16" fillId="3" borderId="0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" fontId="15" fillId="3" borderId="0" xfId="0" applyNumberFormat="1" applyFont="1" applyFill="1" applyBorder="1" applyAlignment="1" applyProtection="1">
      <alignment horizontal="center"/>
      <protection hidden="1"/>
    </xf>
    <xf numFmtId="164" fontId="15" fillId="3" borderId="0" xfId="0" applyNumberFormat="1" applyFont="1" applyFill="1" applyBorder="1" applyAlignment="1" applyProtection="1">
      <alignment horizontal="center"/>
      <protection hidden="1"/>
    </xf>
    <xf numFmtId="164" fontId="27" fillId="3" borderId="0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Protection="1">
      <protection hidden="1"/>
    </xf>
    <xf numFmtId="1" fontId="20" fillId="3" borderId="0" xfId="0" applyNumberFormat="1" applyFont="1" applyFill="1" applyBorder="1" applyAlignment="1" applyProtection="1">
      <alignment horizontal="center"/>
      <protection hidden="1"/>
    </xf>
    <xf numFmtId="164" fontId="19" fillId="3" borderId="0" xfId="0" applyNumberFormat="1" applyFont="1" applyFill="1" applyBorder="1" applyAlignment="1" applyProtection="1">
      <alignment horizontal="center"/>
      <protection hidden="1"/>
    </xf>
    <xf numFmtId="164" fontId="5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1" fontId="18" fillId="4" borderId="4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3" borderId="0" xfId="0" applyNumberFormat="1" applyFont="1" applyFill="1" applyBorder="1" applyProtection="1">
      <protection hidden="1"/>
    </xf>
    <xf numFmtId="0" fontId="11" fillId="3" borderId="0" xfId="0" applyFont="1" applyFill="1" applyBorder="1" applyProtection="1">
      <protection hidden="1"/>
    </xf>
    <xf numFmtId="0" fontId="30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11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protection hidden="1"/>
    </xf>
    <xf numFmtId="1" fontId="39" fillId="3" borderId="14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/>
    <xf numFmtId="0" fontId="35" fillId="3" borderId="0" xfId="0" applyFont="1" applyFill="1" applyBorder="1" applyAlignment="1" applyProtection="1">
      <protection hidden="1"/>
    </xf>
    <xf numFmtId="1" fontId="4" fillId="5" borderId="24" xfId="0" applyNumberFormat="1" applyFont="1" applyFill="1" applyBorder="1" applyAlignment="1" applyProtection="1">
      <alignment horizontal="right" vertical="center"/>
      <protection hidden="1"/>
    </xf>
    <xf numFmtId="1" fontId="42" fillId="5" borderId="24" xfId="0" applyNumberFormat="1" applyFont="1" applyFill="1" applyBorder="1" applyAlignment="1" applyProtection="1">
      <alignment horizontal="right" vertical="center"/>
      <protection hidden="1"/>
    </xf>
    <xf numFmtId="164" fontId="3" fillId="3" borderId="1" xfId="0" applyNumberFormat="1" applyFont="1" applyFill="1" applyBorder="1"/>
    <xf numFmtId="0" fontId="36" fillId="0" borderId="0" xfId="0" applyFont="1" applyBorder="1" applyAlignment="1" applyProtection="1">
      <alignment vertical="center" textRotation="90"/>
      <protection hidden="1"/>
    </xf>
    <xf numFmtId="0" fontId="36" fillId="3" borderId="0" xfId="0" applyFont="1" applyFill="1" applyBorder="1" applyAlignment="1" applyProtection="1">
      <alignment vertical="center" textRotation="90"/>
      <protection hidden="1"/>
    </xf>
    <xf numFmtId="164" fontId="18" fillId="3" borderId="0" xfId="0" applyNumberFormat="1" applyFont="1" applyFill="1" applyBorder="1" applyAlignment="1" applyProtection="1">
      <alignment horizontal="right" vertical="center"/>
      <protection hidden="1"/>
    </xf>
    <xf numFmtId="164" fontId="18" fillId="3" borderId="0" xfId="0" applyNumberFormat="1" applyFont="1" applyFill="1" applyAlignment="1">
      <alignment horizontal="right" vertical="center"/>
    </xf>
    <xf numFmtId="0" fontId="18" fillId="3" borderId="0" xfId="0" applyFont="1" applyFill="1" applyBorder="1" applyAlignment="1" applyProtection="1">
      <alignment horizontal="right" vertical="center"/>
      <protection hidden="1"/>
    </xf>
    <xf numFmtId="0" fontId="18" fillId="3" borderId="0" xfId="0" applyFont="1" applyFill="1" applyAlignment="1">
      <alignment horizontal="right" vertical="center"/>
    </xf>
    <xf numFmtId="1" fontId="3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1" fontId="9" fillId="3" borderId="0" xfId="0" applyNumberFormat="1" applyFont="1" applyFill="1" applyBorder="1" applyAlignment="1">
      <alignment horizontal="right" vertical="center"/>
    </xf>
    <xf numFmtId="49" fontId="39" fillId="3" borderId="0" xfId="0" applyNumberFormat="1" applyFont="1" applyFill="1" applyBorder="1" applyAlignment="1" applyProtection="1">
      <alignment vertical="center"/>
      <protection hidden="1"/>
    </xf>
    <xf numFmtId="164" fontId="18" fillId="3" borderId="0" xfId="0" applyNumberFormat="1" applyFont="1" applyFill="1" applyAlignment="1">
      <alignment vertical="center"/>
    </xf>
    <xf numFmtId="0" fontId="7" fillId="2" borderId="34" xfId="0" applyFont="1" applyFill="1" applyBorder="1" applyAlignment="1" applyProtection="1">
      <alignment vertical="center"/>
      <protection hidden="1"/>
    </xf>
    <xf numFmtId="0" fontId="3" fillId="3" borderId="34" xfId="0" applyFont="1" applyFill="1" applyBorder="1" applyProtection="1">
      <protection hidden="1"/>
    </xf>
    <xf numFmtId="0" fontId="7" fillId="2" borderId="34" xfId="0" applyFont="1" applyFill="1" applyBorder="1" applyProtection="1">
      <protection hidden="1"/>
    </xf>
    <xf numFmtId="1" fontId="7" fillId="2" borderId="34" xfId="0" applyNumberFormat="1" applyFont="1" applyFill="1" applyBorder="1" applyProtection="1">
      <protection hidden="1"/>
    </xf>
    <xf numFmtId="164" fontId="3" fillId="2" borderId="34" xfId="0" applyNumberFormat="1" applyFont="1" applyFill="1" applyBorder="1" applyProtection="1">
      <protection hidden="1"/>
    </xf>
    <xf numFmtId="164" fontId="7" fillId="2" borderId="34" xfId="0" applyNumberFormat="1" applyFont="1" applyFill="1" applyBorder="1" applyAlignment="1" applyProtection="1">
      <alignment horizontal="center"/>
      <protection hidden="1"/>
    </xf>
    <xf numFmtId="0" fontId="7" fillId="2" borderId="34" xfId="0" applyFont="1" applyFill="1" applyBorder="1" applyAlignment="1" applyProtection="1">
      <alignment horizontal="center"/>
      <protection hidden="1"/>
    </xf>
    <xf numFmtId="164" fontId="9" fillId="2" borderId="34" xfId="0" applyNumberFormat="1" applyFont="1" applyFill="1" applyBorder="1" applyAlignment="1" applyProtection="1">
      <alignment horizontal="center"/>
      <protection hidden="1"/>
    </xf>
    <xf numFmtId="1" fontId="7" fillId="2" borderId="34" xfId="0" applyNumberFormat="1" applyFont="1" applyFill="1" applyBorder="1" applyAlignment="1" applyProtection="1">
      <alignment horizontal="center"/>
      <protection hidden="1"/>
    </xf>
    <xf numFmtId="1" fontId="10" fillId="2" borderId="34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0" fontId="3" fillId="2" borderId="34" xfId="0" applyFont="1" applyFill="1" applyBorder="1" applyProtection="1">
      <protection hidden="1"/>
    </xf>
    <xf numFmtId="0" fontId="10" fillId="2" borderId="34" xfId="0" applyFont="1" applyFill="1" applyBorder="1" applyProtection="1">
      <protection hidden="1"/>
    </xf>
    <xf numFmtId="0" fontId="10" fillId="2" borderId="34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44" fillId="2" borderId="0" xfId="0" applyFont="1" applyFill="1"/>
    <xf numFmtId="0" fontId="43" fillId="3" borderId="0" xfId="0" applyNumberFormat="1" applyFont="1" applyFill="1" applyBorder="1" applyAlignment="1" applyProtection="1">
      <alignment horizontal="center"/>
      <protection hidden="1"/>
    </xf>
    <xf numFmtId="1" fontId="43" fillId="3" borderId="0" xfId="0" applyNumberFormat="1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alignment horizontal="center"/>
      <protection hidden="1"/>
    </xf>
    <xf numFmtId="164" fontId="43" fillId="3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0" fontId="19" fillId="3" borderId="0" xfId="0" applyFont="1" applyFill="1" applyBorder="1" applyAlignment="1">
      <alignment horizontal="center"/>
    </xf>
    <xf numFmtId="0" fontId="42" fillId="4" borderId="3" xfId="0" applyFont="1" applyFill="1" applyBorder="1" applyAlignment="1" applyProtection="1">
      <alignment horizontal="center" vertical="center"/>
      <protection locked="0" hidden="1"/>
    </xf>
    <xf numFmtId="1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49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164" fontId="42" fillId="4" borderId="3" xfId="0" applyNumberFormat="1" applyFont="1" applyFill="1" applyBorder="1" applyAlignment="1" applyProtection="1">
      <alignment horizontal="center" vertical="center"/>
      <protection locked="0" hidden="1"/>
    </xf>
    <xf numFmtId="0" fontId="30" fillId="3" borderId="0" xfId="0" applyFont="1" applyFill="1" applyAlignment="1">
      <alignment horizontal="left"/>
    </xf>
    <xf numFmtId="0" fontId="24" fillId="3" borderId="0" xfId="0" applyFont="1" applyFill="1"/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/>
    <xf numFmtId="10" fontId="3" fillId="3" borderId="0" xfId="0" applyNumberFormat="1" applyFont="1" applyFill="1" applyBorder="1" applyProtection="1">
      <protection hidden="1"/>
    </xf>
    <xf numFmtId="10" fontId="9" fillId="3" borderId="0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right"/>
      <protection hidden="1"/>
    </xf>
    <xf numFmtId="1" fontId="3" fillId="3" borderId="0" xfId="0" applyNumberFormat="1" applyFont="1" applyFill="1" applyBorder="1" applyAlignment="1">
      <alignment horizontal="right"/>
    </xf>
    <xf numFmtId="0" fontId="18" fillId="3" borderId="0" xfId="0" applyFont="1" applyFill="1" applyBorder="1" applyAlignment="1" applyProtection="1">
      <protection hidden="1"/>
    </xf>
    <xf numFmtId="1" fontId="3" fillId="3" borderId="0" xfId="0" applyNumberFormat="1" applyFont="1" applyFill="1" applyBorder="1" applyAlignment="1" applyProtection="1">
      <alignment horizontal="righ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1" fontId="9" fillId="3" borderId="0" xfId="0" applyNumberFormat="1" applyFont="1" applyFill="1" applyBorder="1" applyAlignment="1" applyProtection="1">
      <alignment horizontal="center"/>
      <protection hidden="1"/>
    </xf>
    <xf numFmtId="0" fontId="31" fillId="3" borderId="0" xfId="0" applyFont="1" applyFill="1" applyBorder="1" applyProtection="1">
      <protection hidden="1"/>
    </xf>
    <xf numFmtId="164" fontId="31" fillId="3" borderId="0" xfId="0" applyNumberFormat="1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1" fontId="11" fillId="3" borderId="0" xfId="0" applyNumberFormat="1" applyFont="1" applyFill="1" applyBorder="1" applyProtection="1">
      <protection hidden="1"/>
    </xf>
    <xf numFmtId="164" fontId="11" fillId="3" borderId="0" xfId="0" applyNumberFormat="1" applyFont="1" applyFill="1" applyBorder="1" applyProtection="1">
      <protection hidden="1"/>
    </xf>
    <xf numFmtId="49" fontId="3" fillId="3" borderId="0" xfId="0" applyNumberFormat="1" applyFont="1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" fontId="39" fillId="3" borderId="0" xfId="0" applyNumberFormat="1" applyFont="1" applyFill="1" applyBorder="1" applyAlignment="1" applyProtection="1">
      <alignment horizontal="center"/>
      <protection hidden="1"/>
    </xf>
    <xf numFmtId="0" fontId="39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Border="1" applyAlignment="1" applyProtection="1">
      <alignment horizontal="center"/>
      <protection hidden="1"/>
    </xf>
    <xf numFmtId="49" fontId="3" fillId="3" borderId="0" xfId="0" applyNumberFormat="1" applyFont="1" applyFill="1" applyBorder="1" applyAlignment="1" applyProtection="1">
      <alignment horizontal="center"/>
      <protection hidden="1"/>
    </xf>
    <xf numFmtId="164" fontId="39" fillId="3" borderId="0" xfId="0" applyNumberFormat="1" applyFont="1" applyFill="1" applyBorder="1" applyAlignment="1" applyProtection="1">
      <alignment horizontal="center"/>
      <protection hidden="1"/>
    </xf>
    <xf numFmtId="49" fontId="4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" fontId="39" fillId="3" borderId="0" xfId="0" applyNumberFormat="1" applyFont="1" applyFill="1" applyBorder="1" applyAlignment="1">
      <alignment horizontal="center"/>
    </xf>
    <xf numFmtId="0" fontId="39" fillId="3" borderId="0" xfId="0" quotePrefix="1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/>
    <xf numFmtId="1" fontId="45" fillId="3" borderId="0" xfId="0" applyNumberFormat="1" applyFont="1" applyFill="1" applyBorder="1" applyAlignment="1" applyProtection="1">
      <alignment horizontal="center"/>
      <protection hidden="1"/>
    </xf>
    <xf numFmtId="1" fontId="2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 applyProtection="1">
      <alignment horizontal="center"/>
      <protection hidden="1"/>
    </xf>
    <xf numFmtId="2" fontId="3" fillId="3" borderId="0" xfId="0" applyNumberFormat="1" applyFont="1" applyFill="1" applyBorder="1" applyAlignment="1" applyProtection="1">
      <alignment horizontal="center"/>
      <protection hidden="1"/>
    </xf>
    <xf numFmtId="0" fontId="18" fillId="3" borderId="0" xfId="0" applyFont="1" applyFill="1" applyBorder="1"/>
    <xf numFmtId="0" fontId="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1" fontId="3" fillId="0" borderId="1" xfId="0" applyNumberFormat="1" applyFont="1" applyBorder="1"/>
    <xf numFmtId="1" fontId="3" fillId="0" borderId="0" xfId="0" applyNumberFormat="1" applyFont="1" applyBorder="1"/>
    <xf numFmtId="0" fontId="14" fillId="2" borderId="1" xfId="0" applyFont="1" applyFill="1" applyBorder="1" applyProtection="1">
      <protection hidden="1"/>
    </xf>
    <xf numFmtId="0" fontId="9" fillId="3" borderId="0" xfId="0" applyFont="1" applyFill="1" applyBorder="1" applyAlignment="1"/>
    <xf numFmtId="1" fontId="9" fillId="3" borderId="0" xfId="0" applyNumberFormat="1" applyFont="1" applyFill="1" applyBorder="1" applyAlignment="1"/>
    <xf numFmtId="164" fontId="9" fillId="3" borderId="0" xfId="0" applyNumberFormat="1" applyFont="1" applyFill="1" applyBorder="1" applyAlignment="1"/>
    <xf numFmtId="0" fontId="9" fillId="0" borderId="0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64" fontId="9" fillId="0" borderId="1" xfId="0" applyNumberFormat="1" applyFont="1" applyBorder="1" applyAlignment="1">
      <alignment horizontal="center"/>
    </xf>
    <xf numFmtId="0" fontId="0" fillId="3" borderId="0" xfId="0" applyFill="1"/>
    <xf numFmtId="0" fontId="3" fillId="3" borderId="3" xfId="0" applyNumberFormat="1" applyFont="1" applyFill="1" applyBorder="1" applyAlignment="1" applyProtection="1">
      <alignment horizontal="center"/>
      <protection hidden="1"/>
    </xf>
    <xf numFmtId="164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25" xfId="0" applyFont="1" applyFill="1" applyBorder="1" applyProtection="1">
      <protection hidden="1"/>
    </xf>
    <xf numFmtId="0" fontId="3" fillId="3" borderId="47" xfId="0" applyFont="1" applyFill="1" applyBorder="1" applyProtection="1">
      <protection hidden="1"/>
    </xf>
    <xf numFmtId="49" fontId="4" fillId="3" borderId="47" xfId="0" applyNumberFormat="1" applyFont="1" applyFill="1" applyBorder="1" applyAlignment="1" applyProtection="1">
      <alignment horizontal="center"/>
      <protection hidden="1"/>
    </xf>
    <xf numFmtId="164" fontId="3" fillId="3" borderId="47" xfId="0" applyNumberFormat="1" applyFont="1" applyFill="1" applyBorder="1" applyProtection="1">
      <protection hidden="1"/>
    </xf>
    <xf numFmtId="164" fontId="3" fillId="2" borderId="47" xfId="0" applyNumberFormat="1" applyFont="1" applyFill="1" applyBorder="1" applyProtection="1">
      <protection hidden="1"/>
    </xf>
    <xf numFmtId="0" fontId="3" fillId="2" borderId="47" xfId="0" applyFont="1" applyFill="1" applyBorder="1" applyProtection="1">
      <protection hidden="1"/>
    </xf>
    <xf numFmtId="0" fontId="3" fillId="2" borderId="45" xfId="0" applyFont="1" applyFill="1" applyBorder="1" applyProtection="1">
      <protection hidden="1"/>
    </xf>
    <xf numFmtId="1" fontId="3" fillId="3" borderId="39" xfId="0" applyNumberFormat="1" applyFont="1" applyFill="1" applyBorder="1"/>
    <xf numFmtId="0" fontId="7" fillId="3" borderId="31" xfId="0" applyFont="1" applyFill="1" applyBorder="1" applyProtection="1">
      <protection hidden="1"/>
    </xf>
    <xf numFmtId="0" fontId="6" fillId="3" borderId="31" xfId="0" applyFont="1" applyFill="1" applyBorder="1" applyAlignment="1" applyProtection="1">
      <alignment horizontal="center"/>
      <protection hidden="1"/>
    </xf>
    <xf numFmtId="0" fontId="9" fillId="3" borderId="31" xfId="0" applyFont="1" applyFill="1" applyBorder="1" applyAlignment="1" applyProtection="1">
      <alignment horizontal="center"/>
      <protection hidden="1"/>
    </xf>
    <xf numFmtId="164" fontId="6" fillId="3" borderId="31" xfId="0" applyNumberFormat="1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Protection="1">
      <protection hidden="1"/>
    </xf>
    <xf numFmtId="164" fontId="6" fillId="2" borderId="31" xfId="0" applyNumberFormat="1" applyFont="1" applyFill="1" applyBorder="1" applyAlignment="1" applyProtection="1">
      <alignment horizontal="center"/>
      <protection hidden="1"/>
    </xf>
    <xf numFmtId="0" fontId="3" fillId="2" borderId="31" xfId="0" applyFont="1" applyFill="1" applyBorder="1" applyProtection="1"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Protection="1">
      <protection hidden="1"/>
    </xf>
    <xf numFmtId="0" fontId="4" fillId="3" borderId="31" xfId="0" applyFont="1" applyFill="1" applyBorder="1" applyAlignment="1" applyProtection="1">
      <alignment horizontal="center"/>
      <protection hidden="1"/>
    </xf>
    <xf numFmtId="0" fontId="3" fillId="3" borderId="31" xfId="0" applyFont="1" applyFill="1" applyBorder="1" applyProtection="1">
      <protection hidden="1"/>
    </xf>
    <xf numFmtId="0" fontId="11" fillId="3" borderId="31" xfId="0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center"/>
      <protection hidden="1"/>
    </xf>
    <xf numFmtId="164" fontId="3" fillId="3" borderId="43" xfId="0" applyNumberFormat="1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1" fontId="3" fillId="3" borderId="31" xfId="0" applyNumberFormat="1" applyFont="1" applyFill="1" applyBorder="1" applyAlignment="1" applyProtection="1">
      <alignment horizontal="center"/>
      <protection hidden="1"/>
    </xf>
    <xf numFmtId="0" fontId="6" fillId="2" borderId="43" xfId="0" applyFont="1" applyFill="1" applyBorder="1" applyAlignment="1" applyProtection="1">
      <alignment horizontal="center"/>
      <protection hidden="1"/>
    </xf>
    <xf numFmtId="49" fontId="4" fillId="3" borderId="31" xfId="0" applyNumberFormat="1" applyFont="1" applyFill="1" applyBorder="1" applyAlignment="1" applyProtection="1">
      <alignment horizontal="center"/>
      <protection hidden="1"/>
    </xf>
    <xf numFmtId="164" fontId="3" fillId="2" borderId="43" xfId="0" applyNumberFormat="1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50" fillId="3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vertical="center"/>
    </xf>
    <xf numFmtId="0" fontId="40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46" fillId="3" borderId="0" xfId="0" applyFont="1" applyFill="1" applyBorder="1" applyAlignment="1"/>
    <xf numFmtId="0" fontId="33" fillId="3" borderId="0" xfId="0" applyFont="1" applyFill="1" applyBorder="1" applyAlignment="1" applyProtection="1">
      <alignment horizontal="left" vertical="center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left"/>
    </xf>
    <xf numFmtId="49" fontId="3" fillId="3" borderId="0" xfId="0" applyNumberFormat="1" applyFont="1" applyFill="1" applyBorder="1" applyAlignment="1" applyProtection="1">
      <alignment horizontal="left"/>
      <protection hidden="1"/>
    </xf>
    <xf numFmtId="0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" xfId="0" applyFont="1" applyFill="1" applyBorder="1" applyAlignment="1" applyProtection="1">
      <alignment horizontal="center" vertical="center"/>
      <protection locked="0" hidden="1"/>
    </xf>
    <xf numFmtId="0" fontId="36" fillId="4" borderId="5" xfId="0" applyFont="1" applyFill="1" applyBorder="1" applyAlignment="1" applyProtection="1">
      <alignment horizontal="center" vertical="center"/>
      <protection locked="0" hidden="1"/>
    </xf>
    <xf numFmtId="0" fontId="36" fillId="4" borderId="12" xfId="0" applyFont="1" applyFill="1" applyBorder="1" applyAlignment="1" applyProtection="1">
      <alignment horizontal="center" vertical="center"/>
      <protection locked="0" hidden="1"/>
    </xf>
    <xf numFmtId="0" fontId="36" fillId="4" borderId="6" xfId="0" applyFont="1" applyFill="1" applyBorder="1" applyAlignment="1" applyProtection="1">
      <alignment horizontal="center" vertical="center"/>
      <protection locked="0" hidden="1"/>
    </xf>
    <xf numFmtId="0" fontId="36" fillId="4" borderId="3" xfId="0" applyFont="1" applyFill="1" applyBorder="1" applyAlignment="1" applyProtection="1">
      <alignment horizontal="center" vertical="center"/>
      <protection locked="0" hidden="1"/>
    </xf>
    <xf numFmtId="0" fontId="36" fillId="4" borderId="41" xfId="0" applyFont="1" applyFill="1" applyBorder="1" applyAlignment="1" applyProtection="1">
      <alignment horizontal="center" vertical="center"/>
      <protection locked="0" hidden="1"/>
    </xf>
    <xf numFmtId="1" fontId="11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42" fillId="4" borderId="0" xfId="0" applyFont="1" applyFill="1" applyBorder="1" applyAlignment="1" applyProtection="1">
      <alignment horizontal="center" vertical="center"/>
      <protection locked="0" hidden="1"/>
    </xf>
    <xf numFmtId="1" fontId="11" fillId="2" borderId="0" xfId="0" applyNumberFormat="1" applyFont="1" applyFill="1" applyBorder="1" applyAlignment="1" applyProtection="1">
      <alignment horizontal="left"/>
      <protection hidden="1"/>
    </xf>
    <xf numFmtId="165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3" borderId="0" xfId="0" applyFont="1" applyFill="1" applyBorder="1" applyAlignment="1" applyProtection="1">
      <alignment horizontal="center"/>
      <protection hidden="1"/>
    </xf>
    <xf numFmtId="164" fontId="39" fillId="3" borderId="14" xfId="0" applyNumberFormat="1" applyFont="1" applyFill="1" applyBorder="1" applyAlignment="1" applyProtection="1">
      <alignment horizontal="center" vertical="center"/>
      <protection hidden="1"/>
    </xf>
    <xf numFmtId="164" fontId="39" fillId="3" borderId="10" xfId="0" applyNumberFormat="1" applyFont="1" applyFill="1" applyBorder="1" applyAlignment="1" applyProtection="1">
      <alignment horizontal="center" vertical="center"/>
      <protection hidden="1"/>
    </xf>
    <xf numFmtId="164" fontId="39" fillId="3" borderId="11" xfId="0" applyNumberFormat="1" applyFont="1" applyFill="1" applyBorder="1" applyAlignment="1" applyProtection="1">
      <alignment horizontal="center" vertical="center"/>
      <protection hidden="1"/>
    </xf>
    <xf numFmtId="1" fontId="18" fillId="4" borderId="5" xfId="0" applyNumberFormat="1" applyFont="1" applyFill="1" applyBorder="1" applyAlignment="1" applyProtection="1">
      <alignment horizontal="center" vertical="center"/>
      <protection locked="0" hidden="1"/>
    </xf>
    <xf numFmtId="1" fontId="18" fillId="4" borderId="13" xfId="0" applyNumberFormat="1" applyFont="1" applyFill="1" applyBorder="1" applyAlignment="1" applyProtection="1">
      <alignment horizontal="center" vertical="center"/>
      <protection locked="0" hidden="1"/>
    </xf>
    <xf numFmtId="164" fontId="18" fillId="3" borderId="7" xfId="0" applyNumberFormat="1" applyFont="1" applyFill="1" applyBorder="1" applyAlignment="1" applyProtection="1">
      <alignment horizontal="center" vertical="center"/>
      <protection hidden="1"/>
    </xf>
    <xf numFmtId="164" fontId="18" fillId="3" borderId="8" xfId="0" applyNumberFormat="1" applyFont="1" applyFill="1" applyBorder="1" applyAlignment="1" applyProtection="1">
      <alignment horizontal="center" vertical="center"/>
      <protection hidden="1"/>
    </xf>
    <xf numFmtId="164" fontId="18" fillId="3" borderId="32" xfId="0" applyNumberFormat="1" applyFont="1" applyFill="1" applyBorder="1" applyAlignment="1" applyProtection="1">
      <alignment horizontal="center" vertical="center"/>
      <protection hidden="1"/>
    </xf>
    <xf numFmtId="164" fontId="18" fillId="3" borderId="5" xfId="0" applyNumberFormat="1" applyFont="1" applyFill="1" applyBorder="1" applyAlignment="1" applyProtection="1">
      <alignment horizontal="center" vertical="center"/>
      <protection hidden="1"/>
    </xf>
    <xf numFmtId="164" fontId="18" fillId="3" borderId="12" xfId="0" applyNumberFormat="1" applyFont="1" applyFill="1" applyBorder="1" applyAlignment="1" applyProtection="1">
      <alignment horizontal="center" vertical="center"/>
      <protection hidden="1"/>
    </xf>
    <xf numFmtId="1" fontId="39" fillId="3" borderId="27" xfId="0" applyNumberFormat="1" applyFont="1" applyFill="1" applyBorder="1" applyAlignment="1" applyProtection="1">
      <alignment horizontal="center" vertical="center"/>
      <protection hidden="1"/>
    </xf>
    <xf numFmtId="1" fontId="39" fillId="3" borderId="28" xfId="0" applyNumberFormat="1" applyFont="1" applyFill="1" applyBorder="1" applyAlignment="1" applyProtection="1">
      <alignment horizontal="center" vertical="center"/>
      <protection hidden="1"/>
    </xf>
    <xf numFmtId="1" fontId="39" fillId="3" borderId="29" xfId="0" applyNumberFormat="1" applyFont="1" applyFill="1" applyBorder="1" applyAlignment="1" applyProtection="1">
      <alignment horizontal="center" vertical="center"/>
      <protection hidden="1"/>
    </xf>
    <xf numFmtId="164" fontId="12" fillId="3" borderId="0" xfId="0" applyNumberFormat="1" applyFont="1" applyFill="1" applyBorder="1" applyAlignment="1" applyProtection="1">
      <alignment horizontal="center"/>
      <protection hidden="1"/>
    </xf>
    <xf numFmtId="164" fontId="18" fillId="3" borderId="4" xfId="0" applyNumberFormat="1" applyFont="1" applyFill="1" applyBorder="1" applyAlignment="1" applyProtection="1">
      <alignment horizontal="center" vertical="center"/>
      <protection hidden="1"/>
    </xf>
    <xf numFmtId="0" fontId="31" fillId="3" borderId="19" xfId="0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1" fontId="31" fillId="3" borderId="19" xfId="0" applyNumberFormat="1" applyFont="1" applyFill="1" applyBorder="1" applyAlignment="1" applyProtection="1">
      <alignment horizontal="center"/>
      <protection hidden="1"/>
    </xf>
    <xf numFmtId="1" fontId="31" fillId="3" borderId="20" xfId="0" applyNumberFormat="1" applyFont="1" applyFill="1" applyBorder="1" applyAlignment="1" applyProtection="1">
      <alignment horizontal="center"/>
      <protection hidden="1"/>
    </xf>
    <xf numFmtId="164" fontId="31" fillId="3" borderId="19" xfId="0" applyNumberFormat="1" applyFont="1" applyFill="1" applyBorder="1" applyAlignment="1" applyProtection="1">
      <alignment horizontal="center"/>
      <protection hidden="1"/>
    </xf>
    <xf numFmtId="164" fontId="31" fillId="3" borderId="22" xfId="0" applyNumberFormat="1" applyFont="1" applyFill="1" applyBorder="1" applyAlignment="1" applyProtection="1">
      <alignment horizontal="center"/>
      <protection hidden="1"/>
    </xf>
    <xf numFmtId="164" fontId="31" fillId="3" borderId="23" xfId="0" applyNumberFormat="1" applyFont="1" applyFill="1" applyBorder="1" applyAlignment="1" applyProtection="1">
      <alignment horizontal="center"/>
      <protection hidden="1"/>
    </xf>
    <xf numFmtId="164" fontId="31" fillId="3" borderId="20" xfId="0" applyNumberFormat="1" applyFont="1" applyFill="1" applyBorder="1" applyAlignment="1" applyProtection="1">
      <alignment horizontal="center"/>
      <protection hidden="1"/>
    </xf>
    <xf numFmtId="0" fontId="31" fillId="3" borderId="21" xfId="0" applyFont="1" applyFill="1" applyBorder="1" applyAlignment="1" applyProtection="1">
      <alignment horizontal="center"/>
      <protection hidden="1"/>
    </xf>
    <xf numFmtId="10" fontId="37" fillId="3" borderId="17" xfId="0" applyNumberFormat="1" applyFont="1" applyFill="1" applyBorder="1" applyAlignment="1" applyProtection="1">
      <alignment horizontal="center" vertical="center"/>
      <protection hidden="1"/>
    </xf>
    <xf numFmtId="10" fontId="37" fillId="3" borderId="15" xfId="0" applyNumberFormat="1" applyFont="1" applyFill="1" applyBorder="1" applyAlignment="1" applyProtection="1">
      <alignment horizontal="center" vertical="center"/>
      <protection hidden="1"/>
    </xf>
    <xf numFmtId="10" fontId="37" fillId="3" borderId="16" xfId="0" applyNumberFormat="1" applyFont="1" applyFill="1" applyBorder="1" applyAlignment="1" applyProtection="1">
      <alignment horizontal="center" vertical="center"/>
      <protection hidden="1"/>
    </xf>
    <xf numFmtId="0" fontId="42" fillId="5" borderId="2" xfId="0" applyFont="1" applyFill="1" applyBorder="1" applyAlignment="1" applyProtection="1">
      <alignment horizontal="left" vertical="center"/>
      <protection hidden="1"/>
    </xf>
    <xf numFmtId="0" fontId="42" fillId="5" borderId="25" xfId="0" applyFont="1" applyFill="1" applyBorder="1" applyAlignment="1" applyProtection="1">
      <alignment horizontal="left" vertical="center"/>
      <protection hidden="1"/>
    </xf>
    <xf numFmtId="1" fontId="38" fillId="3" borderId="17" xfId="0" applyNumberFormat="1" applyFont="1" applyFill="1" applyBorder="1" applyAlignment="1" applyProtection="1">
      <alignment horizontal="left" vertical="center"/>
      <protection hidden="1"/>
    </xf>
    <xf numFmtId="1" fontId="38" fillId="3" borderId="15" xfId="0" applyNumberFormat="1" applyFont="1" applyFill="1" applyBorder="1" applyAlignment="1" applyProtection="1">
      <alignment horizontal="left" vertical="center"/>
      <protection hidden="1"/>
    </xf>
    <xf numFmtId="1" fontId="38" fillId="3" borderId="16" xfId="0" applyNumberFormat="1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1" fontId="42" fillId="4" borderId="0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 applyProtection="1">
      <alignment horizontal="center" vertical="center"/>
      <protection hidden="1"/>
    </xf>
    <xf numFmtId="0" fontId="42" fillId="3" borderId="0" xfId="0" applyFont="1" applyFill="1" applyBorder="1" applyAlignment="1" applyProtection="1">
      <alignment horizontal="left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40" fillId="2" borderId="1" xfId="0" applyFont="1" applyFill="1" applyBorder="1" applyAlignment="1" applyProtection="1">
      <alignment horizontal="center"/>
      <protection hidden="1"/>
    </xf>
    <xf numFmtId="164" fontId="43" fillId="2" borderId="35" xfId="0" applyNumberFormat="1" applyFont="1" applyFill="1" applyBorder="1" applyAlignment="1" applyProtection="1">
      <alignment horizontal="center"/>
      <protection hidden="1"/>
    </xf>
    <xf numFmtId="0" fontId="43" fillId="2" borderId="35" xfId="0" applyFont="1" applyFill="1" applyBorder="1" applyAlignment="1" applyProtection="1">
      <alignment horizontal="center"/>
      <protection hidden="1"/>
    </xf>
    <xf numFmtId="1" fontId="43" fillId="2" borderId="35" xfId="0" applyNumberFormat="1" applyFont="1" applyFill="1" applyBorder="1" applyAlignment="1" applyProtection="1">
      <alignment horizontal="center"/>
      <protection hidden="1"/>
    </xf>
    <xf numFmtId="0" fontId="43" fillId="3" borderId="35" xfId="0" applyFont="1" applyFill="1" applyBorder="1" applyAlignment="1" applyProtection="1">
      <alignment horizontal="center"/>
      <protection hidden="1"/>
    </xf>
    <xf numFmtId="49" fontId="24" fillId="3" borderId="0" xfId="0" applyNumberFormat="1" applyFont="1" applyFill="1" applyBorder="1" applyAlignment="1" applyProtection="1">
      <alignment horizontal="left" wrapText="1"/>
      <protection locked="0"/>
    </xf>
    <xf numFmtId="49" fontId="23" fillId="3" borderId="0" xfId="0" applyNumberFormat="1" applyFont="1" applyFill="1" applyBorder="1" applyAlignment="1" applyProtection="1">
      <alignment horizontal="left" wrapText="1"/>
      <protection locked="0"/>
    </xf>
    <xf numFmtId="0" fontId="48" fillId="4" borderId="30" xfId="0" applyFont="1" applyFill="1" applyBorder="1" applyAlignment="1" applyProtection="1">
      <alignment horizontal="left"/>
      <protection locked="0" hidden="1"/>
    </xf>
    <xf numFmtId="0" fontId="48" fillId="4" borderId="31" xfId="0" applyFont="1" applyFill="1" applyBorder="1" applyAlignment="1" applyProtection="1">
      <alignment horizontal="left"/>
      <protection locked="0" hidden="1"/>
    </xf>
    <xf numFmtId="0" fontId="48" fillId="4" borderId="0" xfId="0" applyFont="1" applyFill="1" applyBorder="1" applyAlignment="1" applyProtection="1">
      <alignment horizontal="left"/>
      <protection locked="0" hidden="1"/>
    </xf>
    <xf numFmtId="1" fontId="43" fillId="2" borderId="0" xfId="0" applyNumberFormat="1" applyFont="1" applyFill="1" applyBorder="1" applyAlignment="1" applyProtection="1">
      <alignment horizontal="center"/>
      <protection hidden="1"/>
    </xf>
    <xf numFmtId="1" fontId="36" fillId="4" borderId="26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7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3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3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0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4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9" xfId="0" applyNumberFormat="1" applyFont="1" applyFill="1" applyBorder="1" applyAlignment="1" applyProtection="1">
      <alignment horizontal="center" vertical="center"/>
      <protection locked="0" hidden="1"/>
    </xf>
    <xf numFmtId="1" fontId="36" fillId="4" borderId="45" xfId="0" applyNumberFormat="1" applyFont="1" applyFill="1" applyBorder="1" applyAlignment="1" applyProtection="1">
      <alignment horizontal="center" vertical="center"/>
      <protection locked="0" hidden="1"/>
    </xf>
    <xf numFmtId="0" fontId="36" fillId="4" borderId="40" xfId="0" applyFont="1" applyFill="1" applyBorder="1" applyAlignment="1" applyProtection="1">
      <alignment horizontal="center" vertical="center"/>
      <protection locked="0" hidden="1"/>
    </xf>
    <xf numFmtId="0" fontId="36" fillId="4" borderId="30" xfId="0" applyFont="1" applyFill="1" applyBorder="1" applyAlignment="1" applyProtection="1">
      <alignment horizontal="center" vertical="center"/>
      <protection locked="0" hidden="1"/>
    </xf>
    <xf numFmtId="0" fontId="36" fillId="4" borderId="44" xfId="0" applyFont="1" applyFill="1" applyBorder="1" applyAlignment="1" applyProtection="1">
      <alignment horizontal="center" vertical="center"/>
      <protection locked="0" hidden="1"/>
    </xf>
    <xf numFmtId="0" fontId="36" fillId="4" borderId="9" xfId="0" applyFont="1" applyFill="1" applyBorder="1" applyAlignment="1" applyProtection="1">
      <alignment horizontal="center" vertical="center"/>
      <protection locked="0" hidden="1"/>
    </xf>
    <xf numFmtId="0" fontId="36" fillId="4" borderId="1" xfId="0" applyFont="1" applyFill="1" applyBorder="1" applyAlignment="1" applyProtection="1">
      <alignment horizontal="center" vertical="center"/>
      <protection locked="0" hidden="1"/>
    </xf>
    <xf numFmtId="0" fontId="36" fillId="4" borderId="45" xfId="0" applyFont="1" applyFill="1" applyBorder="1" applyAlignment="1" applyProtection="1">
      <alignment horizontal="center" vertical="center"/>
      <protection locked="0" hidden="1"/>
    </xf>
    <xf numFmtId="164" fontId="9" fillId="3" borderId="0" xfId="0" applyNumberFormat="1" applyFont="1" applyFill="1" applyBorder="1" applyAlignment="1">
      <alignment horizontal="right" vertical="center"/>
    </xf>
    <xf numFmtId="164" fontId="41" fillId="3" borderId="0" xfId="0" applyNumberFormat="1" applyFont="1" applyFill="1" applyBorder="1" applyAlignment="1" applyProtection="1">
      <alignment horizontal="center"/>
      <protection hidden="1"/>
    </xf>
    <xf numFmtId="164" fontId="41" fillId="3" borderId="1" xfId="0" applyNumberFormat="1" applyFont="1" applyFill="1" applyBorder="1" applyAlignment="1" applyProtection="1">
      <alignment horizontal="center"/>
      <protection hidden="1"/>
    </xf>
    <xf numFmtId="0" fontId="40" fillId="3" borderId="1" xfId="0" applyFont="1" applyFill="1" applyBorder="1" applyAlignment="1" applyProtection="1">
      <alignment horizontal="center"/>
      <protection hidden="1"/>
    </xf>
    <xf numFmtId="164" fontId="41" fillId="2" borderId="1" xfId="0" applyNumberFormat="1" applyFont="1" applyFill="1" applyBorder="1" applyAlignment="1" applyProtection="1">
      <alignment horizontal="center"/>
      <protection hidden="1"/>
    </xf>
    <xf numFmtId="49" fontId="40" fillId="3" borderId="0" xfId="0" applyNumberFormat="1" applyFont="1" applyFill="1" applyBorder="1" applyAlignment="1" applyProtection="1">
      <alignment horizontal="center" vertical="center"/>
      <protection hidden="1"/>
    </xf>
    <xf numFmtId="0" fontId="40" fillId="2" borderId="36" xfId="0" applyFont="1" applyFill="1" applyBorder="1" applyAlignment="1">
      <alignment horizontal="left" vertical="center"/>
    </xf>
    <xf numFmtId="0" fontId="40" fillId="2" borderId="37" xfId="0" applyFont="1" applyFill="1" applyBorder="1" applyAlignment="1">
      <alignment horizontal="left" vertical="center"/>
    </xf>
    <xf numFmtId="0" fontId="40" fillId="3" borderId="36" xfId="0" applyFont="1" applyFill="1" applyBorder="1" applyAlignment="1" applyProtection="1">
      <alignment horizontal="right" vertical="center"/>
      <protection hidden="1"/>
    </xf>
    <xf numFmtId="0" fontId="40" fillId="3" borderId="37" xfId="0" applyFont="1" applyFill="1" applyBorder="1" applyAlignment="1" applyProtection="1">
      <alignment horizontal="right" vertical="center"/>
      <protection hidden="1"/>
    </xf>
    <xf numFmtId="164" fontId="49" fillId="3" borderId="0" xfId="0" applyNumberFormat="1" applyFont="1" applyFill="1" applyBorder="1" applyAlignment="1" applyProtection="1">
      <alignment horizontal="center"/>
      <protection locked="0" hidden="1"/>
    </xf>
    <xf numFmtId="164" fontId="49" fillId="3" borderId="31" xfId="0" applyNumberFormat="1" applyFont="1" applyFill="1" applyBorder="1" applyAlignment="1" applyProtection="1">
      <alignment horizontal="center"/>
      <protection locked="0" hidden="1"/>
    </xf>
    <xf numFmtId="10" fontId="37" fillId="3" borderId="17" xfId="0" applyNumberFormat="1" applyFont="1" applyFill="1" applyBorder="1" applyAlignment="1" applyProtection="1">
      <alignment vertical="center"/>
      <protection hidden="1"/>
    </xf>
    <xf numFmtId="10" fontId="37" fillId="3" borderId="15" xfId="0" applyNumberFormat="1" applyFont="1" applyFill="1" applyBorder="1" applyAlignment="1" applyProtection="1">
      <alignment vertical="center"/>
      <protection hidden="1"/>
    </xf>
    <xf numFmtId="10" fontId="37" fillId="3" borderId="16" xfId="0" applyNumberFormat="1" applyFont="1" applyFill="1" applyBorder="1" applyAlignment="1" applyProtection="1">
      <alignment vertical="center"/>
      <protection hidden="1"/>
    </xf>
    <xf numFmtId="1" fontId="43" fillId="0" borderId="35" xfId="0" applyNumberFormat="1" applyFont="1" applyBorder="1" applyAlignment="1" applyProtection="1">
      <alignment horizontal="center"/>
      <protection hidden="1"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2" borderId="0" xfId="0" applyFont="1" applyFill="1" applyBorder="1" applyAlignment="1" applyProtection="1">
      <alignment horizontal="center"/>
      <protection hidden="1"/>
    </xf>
    <xf numFmtId="0" fontId="36" fillId="4" borderId="46" xfId="0" applyFont="1" applyFill="1" applyBorder="1" applyAlignment="1" applyProtection="1">
      <alignment horizontal="center" vertical="center"/>
      <protection locked="0" hidden="1"/>
    </xf>
    <xf numFmtId="0" fontId="36" fillId="4" borderId="33" xfId="0" applyFont="1" applyFill="1" applyBorder="1" applyAlignment="1" applyProtection="1">
      <alignment horizontal="center" vertical="center"/>
      <protection locked="0" hidden="1"/>
    </xf>
    <xf numFmtId="0" fontId="36" fillId="4" borderId="42" xfId="0" applyFont="1" applyFill="1" applyBorder="1" applyAlignment="1" applyProtection="1">
      <alignment horizontal="center" vertical="center"/>
      <protection locked="0" hidden="1"/>
    </xf>
    <xf numFmtId="0" fontId="36" fillId="4" borderId="26" xfId="0" applyFont="1" applyFill="1" applyBorder="1" applyAlignment="1" applyProtection="1">
      <alignment horizontal="center" vertical="center"/>
      <protection locked="0" hidden="1"/>
    </xf>
    <xf numFmtId="0" fontId="36" fillId="4" borderId="0" xfId="0" applyFont="1" applyFill="1" applyBorder="1" applyAlignment="1" applyProtection="1">
      <alignment horizontal="center" vertical="center"/>
      <protection locked="0" hidden="1"/>
    </xf>
    <xf numFmtId="0" fontId="36" fillId="4" borderId="47" xfId="0" applyFont="1" applyFill="1" applyBorder="1" applyAlignment="1" applyProtection="1">
      <alignment horizontal="center" vertical="center"/>
      <protection locked="0" hidden="1"/>
    </xf>
    <xf numFmtId="0" fontId="36" fillId="4" borderId="39" xfId="0" applyFont="1" applyFill="1" applyBorder="1" applyAlignment="1" applyProtection="1">
      <alignment horizontal="center" vertical="center"/>
      <protection locked="0" hidden="1"/>
    </xf>
    <xf numFmtId="0" fontId="36" fillId="4" borderId="31" xfId="0" applyFont="1" applyFill="1" applyBorder="1" applyAlignment="1" applyProtection="1">
      <alignment horizontal="center" vertical="center"/>
      <protection locked="0" hidden="1"/>
    </xf>
    <xf numFmtId="0" fontId="36" fillId="4" borderId="43" xfId="0" applyFont="1" applyFill="1" applyBorder="1" applyAlignment="1" applyProtection="1">
      <alignment horizontal="center" vertical="center"/>
      <protection locked="0" hidden="1"/>
    </xf>
  </cellXfs>
  <cellStyles count="1">
    <cellStyle name="Standard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62</xdr:row>
      <xdr:rowOff>161925</xdr:rowOff>
    </xdr:from>
    <xdr:to>
      <xdr:col>7</xdr:col>
      <xdr:colOff>19050</xdr:colOff>
      <xdr:row>62</xdr:row>
      <xdr:rowOff>161925</xdr:rowOff>
    </xdr:to>
    <xdr:sp macro="" textlink="">
      <xdr:nvSpPr>
        <xdr:cNvPr id="1065" name="Line 1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1790700" y="10010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35"/>
  <sheetViews>
    <sheetView tabSelected="1" showRuler="0" view="pageBreakPreview" topLeftCell="A34" zoomScaleNormal="100" zoomScaleSheetLayoutView="100" zoomScalePageLayoutView="90" workbookViewId="0">
      <selection activeCell="S40" sqref="S40:T40"/>
    </sheetView>
  </sheetViews>
  <sheetFormatPr baseColWidth="10" defaultColWidth="10.85546875" defaultRowHeight="12.75"/>
  <cols>
    <col min="1" max="1" width="3.7109375" style="3" customWidth="1"/>
    <col min="2" max="2" width="3.7109375" style="15" customWidth="1"/>
    <col min="3" max="5" width="3.7109375" style="3" customWidth="1"/>
    <col min="6" max="6" width="3.7109375" style="6" customWidth="1"/>
    <col min="7" max="10" width="3.7109375" style="4" customWidth="1"/>
    <col min="11" max="11" width="3.7109375" style="3" customWidth="1"/>
    <col min="12" max="12" width="3.7109375" style="4" customWidth="1"/>
    <col min="13" max="14" width="3.7109375" style="3" customWidth="1"/>
    <col min="15" max="15" width="3.7109375" style="6" customWidth="1"/>
    <col min="16" max="18" width="3.7109375" style="4" customWidth="1"/>
    <col min="19" max="24" width="3.7109375" style="3" customWidth="1"/>
    <col min="25" max="25" width="3.7109375" style="6" customWidth="1"/>
    <col min="26" max="27" width="3.7109375" style="4" customWidth="1"/>
    <col min="28" max="30" width="3.7109375" style="2" customWidth="1"/>
    <col min="31" max="32" width="3.7109375" style="1" customWidth="1"/>
    <col min="33" max="36" width="3.7109375" style="2" customWidth="1"/>
    <col min="37" max="37" width="6.7109375" style="18" customWidth="1"/>
    <col min="38" max="38" width="12.140625" style="18" hidden="1" customWidth="1"/>
    <col min="39" max="39" width="8.28515625" style="205" hidden="1" customWidth="1"/>
    <col min="40" max="40" width="11.28515625" style="205" hidden="1" customWidth="1"/>
    <col min="41" max="41" width="12.85546875" style="18" hidden="1" customWidth="1"/>
    <col min="42" max="42" width="9" style="18" hidden="1" customWidth="1"/>
    <col min="43" max="43" width="11.5703125" style="18" hidden="1" customWidth="1"/>
    <col min="44" max="44" width="9" style="18" hidden="1" customWidth="1"/>
    <col min="45" max="45" width="11.85546875" style="18" hidden="1" customWidth="1"/>
    <col min="46" max="46" width="8.5703125" style="18" hidden="1" customWidth="1"/>
    <col min="47" max="47" width="7.7109375" style="236" hidden="1" customWidth="1"/>
    <col min="48" max="48" width="13.140625" style="18" hidden="1" customWidth="1"/>
    <col min="49" max="49" width="7.42578125" style="18" hidden="1" customWidth="1"/>
    <col min="50" max="50" width="8.85546875" style="18" hidden="1" customWidth="1"/>
    <col min="51" max="53" width="7.42578125" style="18" hidden="1" customWidth="1"/>
    <col min="54" max="54" width="9.140625" style="18" hidden="1" customWidth="1"/>
    <col min="55" max="55" width="6.85546875" style="18" hidden="1" customWidth="1"/>
    <col min="56" max="56" width="10.85546875" style="18" hidden="1" customWidth="1"/>
    <col min="57" max="57" width="3.7109375" style="3" hidden="1" customWidth="1"/>
    <col min="58" max="59" width="10.85546875" style="3" hidden="1" customWidth="1"/>
    <col min="60" max="95" width="0" style="3" hidden="1" customWidth="1"/>
    <col min="96" max="16384" width="10.85546875" style="3"/>
  </cols>
  <sheetData>
    <row r="1" spans="1:97" s="14" customFormat="1" ht="30" customHeight="1">
      <c r="A1" s="192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133"/>
      <c r="AL1" s="96" t="s">
        <v>71</v>
      </c>
      <c r="AM1" s="196" t="s">
        <v>123</v>
      </c>
      <c r="AN1" s="196" t="s">
        <v>73</v>
      </c>
      <c r="AO1" s="96" t="s">
        <v>74</v>
      </c>
      <c r="AP1" s="96" t="s">
        <v>75</v>
      </c>
      <c r="AQ1" s="96" t="s">
        <v>76</v>
      </c>
      <c r="AR1" s="197" t="s">
        <v>71</v>
      </c>
      <c r="AS1" s="197" t="s">
        <v>72</v>
      </c>
      <c r="AT1" s="197" t="s">
        <v>73</v>
      </c>
      <c r="AU1" s="198" t="s">
        <v>74</v>
      </c>
      <c r="AV1" s="198" t="s">
        <v>75</v>
      </c>
      <c r="AW1" s="198" t="s">
        <v>76</v>
      </c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</row>
    <row r="2" spans="1:97" s="36" customFormat="1" ht="12.95" customHeight="1">
      <c r="A2" s="193"/>
      <c r="B2" s="345" t="s">
        <v>1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134"/>
      <c r="AL2" s="113">
        <f>IF(C37="","",C37)</f>
        <v>20</v>
      </c>
      <c r="AM2" s="113">
        <f>IF(O37="","",O37)</f>
        <v>20</v>
      </c>
      <c r="AN2" s="113">
        <f>IF(AA37="","",AA37)</f>
        <v>6</v>
      </c>
      <c r="AO2" s="113">
        <f>IF(C48="","",C48)</f>
        <v>16</v>
      </c>
      <c r="AP2" s="113" t="str">
        <f>IF(O48="","",O48)</f>
        <v/>
      </c>
      <c r="AQ2" s="113" t="str">
        <f>IF(AA48="","",AA48)</f>
        <v/>
      </c>
      <c r="AR2" s="199">
        <f>IF(AL8=TRUE,1,"")</f>
        <v>1</v>
      </c>
      <c r="AS2" s="199">
        <f t="shared" ref="AS2:AW2" si="0">IF(AM8=TRUE,1,"")</f>
        <v>1</v>
      </c>
      <c r="AT2" s="199">
        <f t="shared" si="0"/>
        <v>1</v>
      </c>
      <c r="AU2" s="199">
        <f t="shared" si="0"/>
        <v>1</v>
      </c>
      <c r="AV2" s="199" t="str">
        <f t="shared" si="0"/>
        <v/>
      </c>
      <c r="AW2" s="199" t="str">
        <f t="shared" si="0"/>
        <v/>
      </c>
      <c r="AX2" s="302"/>
      <c r="AY2" s="302"/>
      <c r="AZ2" s="302"/>
      <c r="BA2" s="302"/>
      <c r="BB2" s="302"/>
      <c r="BC2" s="302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</row>
    <row r="3" spans="1:97" ht="15" customHeight="1">
      <c r="A3" s="15"/>
      <c r="B3" s="346" t="s">
        <v>2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L3" s="113">
        <f t="shared" ref="AL3:AL6" si="1">IF(C38="","",C38)</f>
        <v>20</v>
      </c>
      <c r="AM3" s="113">
        <f t="shared" ref="AM3:AM6" si="2">IF(O38="","",O38)</f>
        <v>17</v>
      </c>
      <c r="AN3" s="113">
        <f t="shared" ref="AN3:AN6" si="3">IF(AA38="","",AA38)</f>
        <v>18</v>
      </c>
      <c r="AO3" s="113">
        <f t="shared" ref="AO3:AO6" si="4">IF(C49="","",C49)</f>
        <v>20</v>
      </c>
      <c r="AP3" s="113" t="str">
        <f t="shared" ref="AP3:AP6" si="5">IF(O49="","",O49)</f>
        <v/>
      </c>
      <c r="AQ3" s="113" t="str">
        <f t="shared" ref="AQ3:AQ6" si="6">IF(AA49="","",AA49)</f>
        <v/>
      </c>
      <c r="AR3" s="199">
        <f t="shared" ref="AR3:AR6" si="7">IF(AL9=TRUE,1,"")</f>
        <v>1</v>
      </c>
      <c r="AS3" s="199">
        <f t="shared" ref="AS3:AW3" si="8">IF(AM9=TRUE,1,"")</f>
        <v>1</v>
      </c>
      <c r="AT3" s="199">
        <f t="shared" si="8"/>
        <v>1</v>
      </c>
      <c r="AU3" s="199">
        <f t="shared" si="8"/>
        <v>1</v>
      </c>
      <c r="AV3" s="199" t="str">
        <f t="shared" si="8"/>
        <v/>
      </c>
      <c r="AW3" s="199" t="str">
        <f t="shared" si="8"/>
        <v/>
      </c>
      <c r="AX3" s="200"/>
      <c r="AY3" s="200"/>
      <c r="AZ3" s="200"/>
      <c r="BA3" s="200"/>
      <c r="BB3" s="200"/>
      <c r="BC3" s="200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</row>
    <row r="4" spans="1:97" ht="9.9499999999999993" customHeight="1">
      <c r="A4" s="15"/>
      <c r="B4" s="59"/>
      <c r="C4" s="60"/>
      <c r="D4" s="60"/>
      <c r="E4" s="60"/>
      <c r="F4" s="61"/>
      <c r="G4" s="62"/>
      <c r="H4" s="62"/>
      <c r="I4" s="62"/>
      <c r="J4" s="62"/>
      <c r="K4" s="60"/>
      <c r="L4" s="62"/>
      <c r="M4" s="60"/>
      <c r="N4" s="60"/>
      <c r="O4" s="61"/>
      <c r="P4" s="62"/>
      <c r="Q4" s="62"/>
      <c r="R4" s="62"/>
      <c r="S4" s="60"/>
      <c r="T4" s="60"/>
      <c r="U4" s="60"/>
      <c r="V4" s="60"/>
      <c r="W4" s="60"/>
      <c r="X4" s="60"/>
      <c r="Y4" s="61"/>
      <c r="Z4" s="62"/>
      <c r="AA4" s="62"/>
      <c r="AB4" s="60"/>
      <c r="AC4" s="60"/>
      <c r="AD4" s="63"/>
      <c r="AE4" s="64"/>
      <c r="AF4" s="64"/>
      <c r="AG4" s="63"/>
      <c r="AH4" s="63"/>
      <c r="AI4" s="63"/>
      <c r="AJ4" s="63"/>
      <c r="AL4" s="113">
        <f t="shared" si="1"/>
        <v>6</v>
      </c>
      <c r="AM4" s="113">
        <f t="shared" si="2"/>
        <v>17</v>
      </c>
      <c r="AN4" s="113">
        <f t="shared" si="3"/>
        <v>20</v>
      </c>
      <c r="AO4" s="113">
        <f t="shared" si="4"/>
        <v>20</v>
      </c>
      <c r="AP4" s="113" t="str">
        <f t="shared" si="5"/>
        <v/>
      </c>
      <c r="AQ4" s="113" t="str">
        <f t="shared" si="6"/>
        <v/>
      </c>
      <c r="AR4" s="199">
        <f t="shared" si="7"/>
        <v>1</v>
      </c>
      <c r="AS4" s="199">
        <f t="shared" ref="AS4:AW4" si="9">IF(AM10=TRUE,1,"")</f>
        <v>1</v>
      </c>
      <c r="AT4" s="199">
        <f t="shared" si="9"/>
        <v>1</v>
      </c>
      <c r="AU4" s="199">
        <f t="shared" si="9"/>
        <v>1</v>
      </c>
      <c r="AV4" s="199" t="str">
        <f t="shared" si="9"/>
        <v/>
      </c>
      <c r="AW4" s="199" t="str">
        <f t="shared" si="9"/>
        <v/>
      </c>
      <c r="AX4" s="303"/>
      <c r="AY4" s="303"/>
      <c r="AZ4" s="303"/>
      <c r="BA4" s="303"/>
      <c r="BB4" s="303"/>
      <c r="BC4" s="30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</row>
    <row r="5" spans="1:97" ht="20.100000000000001" customHeight="1">
      <c r="A5" s="15"/>
      <c r="B5" s="305" t="s">
        <v>3</v>
      </c>
      <c r="C5" s="305"/>
      <c r="D5" s="305"/>
      <c r="E5" s="306" t="s">
        <v>197</v>
      </c>
      <c r="F5" s="306"/>
      <c r="G5" s="306"/>
      <c r="H5" s="306"/>
      <c r="I5" s="306"/>
      <c r="J5" s="306"/>
      <c r="K5" s="306"/>
      <c r="L5" s="306"/>
      <c r="M5" s="306"/>
      <c r="N5" s="347" t="s">
        <v>5</v>
      </c>
      <c r="O5" s="347"/>
      <c r="P5" s="347"/>
      <c r="Q5" s="347"/>
      <c r="R5" s="347"/>
      <c r="S5" s="348" t="s">
        <v>198</v>
      </c>
      <c r="T5" s="348"/>
      <c r="U5" s="348"/>
      <c r="V5" s="348"/>
      <c r="W5" s="348"/>
      <c r="X5" s="348"/>
      <c r="Y5" s="348"/>
      <c r="Z5" s="348"/>
      <c r="AA5" s="348"/>
      <c r="AB5" s="348"/>
      <c r="AC5" s="347" t="s">
        <v>4</v>
      </c>
      <c r="AD5" s="347"/>
      <c r="AE5" s="347"/>
      <c r="AF5" s="308">
        <v>43632</v>
      </c>
      <c r="AG5" s="308"/>
      <c r="AH5" s="308"/>
      <c r="AI5" s="308"/>
      <c r="AJ5" s="63"/>
      <c r="AL5" s="113" t="str">
        <f t="shared" si="1"/>
        <v/>
      </c>
      <c r="AM5" s="113" t="str">
        <f t="shared" si="2"/>
        <v/>
      </c>
      <c r="AN5" s="113" t="str">
        <f t="shared" si="3"/>
        <v/>
      </c>
      <c r="AO5" s="113" t="str">
        <f t="shared" si="4"/>
        <v/>
      </c>
      <c r="AP5" s="113" t="str">
        <f t="shared" si="5"/>
        <v/>
      </c>
      <c r="AQ5" s="113" t="str">
        <f t="shared" si="6"/>
        <v/>
      </c>
      <c r="AR5" s="199" t="str">
        <f t="shared" si="7"/>
        <v/>
      </c>
      <c r="AS5" s="199" t="str">
        <f t="shared" ref="AS5:AW5" si="10">IF(AM11=TRUE,1,"")</f>
        <v/>
      </c>
      <c r="AT5" s="199" t="str">
        <f t="shared" si="10"/>
        <v/>
      </c>
      <c r="AU5" s="199" t="str">
        <f t="shared" si="10"/>
        <v/>
      </c>
      <c r="AV5" s="199" t="str">
        <f t="shared" si="10"/>
        <v/>
      </c>
      <c r="AW5" s="199" t="str">
        <f t="shared" si="10"/>
        <v/>
      </c>
      <c r="AX5" s="31"/>
      <c r="AY5" s="31"/>
      <c r="AZ5" s="31"/>
      <c r="BA5" s="31"/>
      <c r="BB5" s="31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</row>
    <row r="6" spans="1:97" ht="12.95" customHeight="1" thickBot="1">
      <c r="A6" s="15"/>
      <c r="B6" s="163"/>
      <c r="C6" s="164"/>
      <c r="D6" s="165"/>
      <c r="E6" s="165"/>
      <c r="F6" s="166"/>
      <c r="G6" s="167"/>
      <c r="H6" s="168"/>
      <c r="I6" s="168"/>
      <c r="J6" s="168"/>
      <c r="K6" s="169"/>
      <c r="L6" s="169"/>
      <c r="M6" s="170"/>
      <c r="N6" s="169"/>
      <c r="O6" s="171"/>
      <c r="P6" s="168"/>
      <c r="Q6" s="168"/>
      <c r="R6" s="168"/>
      <c r="S6" s="169"/>
      <c r="T6" s="169"/>
      <c r="U6" s="169"/>
      <c r="V6" s="169"/>
      <c r="W6" s="165"/>
      <c r="X6" s="165"/>
      <c r="Y6" s="172"/>
      <c r="Z6" s="173"/>
      <c r="AA6" s="167"/>
      <c r="AB6" s="174"/>
      <c r="AC6" s="175"/>
      <c r="AD6" s="175"/>
      <c r="AE6" s="176"/>
      <c r="AF6" s="177"/>
      <c r="AG6" s="174"/>
      <c r="AH6" s="174"/>
      <c r="AI6" s="174"/>
      <c r="AJ6" s="174"/>
      <c r="AK6" s="201"/>
      <c r="AL6" s="113" t="str">
        <f t="shared" si="1"/>
        <v/>
      </c>
      <c r="AM6" s="113" t="str">
        <f t="shared" si="2"/>
        <v/>
      </c>
      <c r="AN6" s="113" t="str">
        <f t="shared" si="3"/>
        <v/>
      </c>
      <c r="AO6" s="113" t="str">
        <f t="shared" si="4"/>
        <v/>
      </c>
      <c r="AP6" s="113" t="str">
        <f t="shared" si="5"/>
        <v/>
      </c>
      <c r="AQ6" s="113" t="str">
        <f t="shared" si="6"/>
        <v/>
      </c>
      <c r="AR6" s="199" t="str">
        <f t="shared" si="7"/>
        <v/>
      </c>
      <c r="AS6" s="199" t="str">
        <f t="shared" ref="AS6:AW6" si="11">IF(AM12=TRUE,1,"")</f>
        <v/>
      </c>
      <c r="AT6" s="199" t="str">
        <f t="shared" si="11"/>
        <v/>
      </c>
      <c r="AU6" s="199" t="str">
        <f t="shared" si="11"/>
        <v/>
      </c>
      <c r="AV6" s="199" t="str">
        <f t="shared" si="11"/>
        <v/>
      </c>
      <c r="AW6" s="199" t="str">
        <f t="shared" si="11"/>
        <v/>
      </c>
      <c r="AX6" s="304"/>
      <c r="AY6" s="304"/>
      <c r="AZ6" s="304"/>
      <c r="BA6" s="304"/>
      <c r="BB6" s="304"/>
      <c r="BC6" s="304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</row>
    <row r="7" spans="1:97" ht="12.95" customHeight="1" thickTop="1">
      <c r="A7" s="15"/>
      <c r="B7" s="80"/>
      <c r="C7" s="82"/>
      <c r="D7" s="82"/>
      <c r="E7" s="31"/>
      <c r="F7" s="78"/>
      <c r="G7" s="80"/>
      <c r="H7" s="31"/>
      <c r="I7" s="80"/>
      <c r="J7" s="20"/>
      <c r="K7" s="18"/>
      <c r="L7" s="20"/>
      <c r="M7" s="356" t="s">
        <v>193</v>
      </c>
      <c r="N7" s="356"/>
      <c r="O7" s="356"/>
      <c r="P7" s="357" t="s">
        <v>23</v>
      </c>
      <c r="Q7" s="357"/>
      <c r="R7" s="357"/>
      <c r="S7" s="358" t="s">
        <v>26</v>
      </c>
      <c r="T7" s="358"/>
      <c r="U7" s="358"/>
      <c r="V7" s="358" t="s">
        <v>39</v>
      </c>
      <c r="W7" s="358"/>
      <c r="X7" s="358"/>
      <c r="Y7" s="357" t="s">
        <v>9</v>
      </c>
      <c r="Z7" s="357"/>
      <c r="AA7" s="357"/>
      <c r="AB7" s="359" t="s">
        <v>24</v>
      </c>
      <c r="AC7" s="359"/>
      <c r="AD7" s="359"/>
      <c r="AE7" s="395" t="s">
        <v>63</v>
      </c>
      <c r="AF7" s="395"/>
      <c r="AG7" s="395"/>
      <c r="AK7" s="138"/>
      <c r="AL7" s="113">
        <f>SUM(AL2:AL6)</f>
        <v>46</v>
      </c>
      <c r="AM7" s="113">
        <f>SUM(AM2:AM6)</f>
        <v>54</v>
      </c>
      <c r="AN7" s="113">
        <f>SUM(AN2:AN6)</f>
        <v>44</v>
      </c>
      <c r="AO7" s="113">
        <f t="shared" ref="AO7:AQ7" si="12">SUM(AO2:AO6)</f>
        <v>56</v>
      </c>
      <c r="AP7" s="113">
        <f t="shared" si="12"/>
        <v>0</v>
      </c>
      <c r="AQ7" s="113">
        <f t="shared" si="12"/>
        <v>0</v>
      </c>
      <c r="AR7" s="194">
        <f>SUM(AR2:AR6)</f>
        <v>3</v>
      </c>
      <c r="AS7" s="194">
        <f t="shared" ref="AS7:AW7" si="13">SUM(AS2:AS6)</f>
        <v>3</v>
      </c>
      <c r="AT7" s="194">
        <f t="shared" si="13"/>
        <v>3</v>
      </c>
      <c r="AU7" s="194">
        <f t="shared" si="13"/>
        <v>3</v>
      </c>
      <c r="AV7" s="194">
        <f t="shared" si="13"/>
        <v>0</v>
      </c>
      <c r="AW7" s="194">
        <f t="shared" si="13"/>
        <v>0</v>
      </c>
      <c r="AX7" s="138"/>
      <c r="AY7" s="138"/>
      <c r="AZ7" s="138"/>
      <c r="BA7" s="138"/>
      <c r="BB7" s="138"/>
      <c r="BC7" s="13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</row>
    <row r="8" spans="1:97" ht="18" customHeight="1">
      <c r="A8" s="15"/>
      <c r="B8" s="385" t="s">
        <v>132</v>
      </c>
      <c r="C8" s="385"/>
      <c r="D8" s="385"/>
      <c r="E8" s="385"/>
      <c r="F8" s="161"/>
      <c r="G8" s="161"/>
      <c r="H8" s="161"/>
      <c r="I8" s="380" t="s">
        <v>177</v>
      </c>
      <c r="J8" s="380"/>
      <c r="K8" s="380"/>
      <c r="L8" s="380"/>
      <c r="M8" s="380"/>
      <c r="N8" s="188"/>
      <c r="O8" s="68"/>
      <c r="P8" s="66"/>
      <c r="Q8" s="188" t="s">
        <v>200</v>
      </c>
      <c r="R8" s="67"/>
      <c r="S8" s="69"/>
      <c r="T8" s="189"/>
      <c r="U8" s="66"/>
      <c r="V8" s="66"/>
      <c r="W8" s="189"/>
      <c r="X8" s="70"/>
      <c r="Y8" s="71"/>
      <c r="Z8" s="190"/>
      <c r="AA8" s="66"/>
      <c r="AB8" s="66"/>
      <c r="AC8" s="190"/>
      <c r="AD8" s="66"/>
      <c r="AE8" s="66"/>
      <c r="AF8" s="190"/>
      <c r="AL8" s="113" t="b">
        <f t="shared" ref="AL8:AQ8" si="14">NOT(AND(AL2=""))</f>
        <v>1</v>
      </c>
      <c r="AM8" s="113" t="b">
        <f t="shared" si="14"/>
        <v>1</v>
      </c>
      <c r="AN8" s="113" t="b">
        <f t="shared" si="14"/>
        <v>1</v>
      </c>
      <c r="AO8" s="113" t="b">
        <f t="shared" si="14"/>
        <v>1</v>
      </c>
      <c r="AP8" s="113" t="b">
        <f t="shared" si="14"/>
        <v>0</v>
      </c>
      <c r="AQ8" s="113" t="b">
        <f t="shared" si="14"/>
        <v>0</v>
      </c>
      <c r="AR8" s="202" t="str">
        <f>IF(K20="","",AL7/K20)</f>
        <v/>
      </c>
      <c r="AS8" s="202" t="str">
        <f>IF(K22="","",AM7/K22)</f>
        <v/>
      </c>
      <c r="AT8" s="202" t="str">
        <f>IF(K24="","",AN7/K24)</f>
        <v/>
      </c>
      <c r="AU8" s="202" t="str">
        <f>IF(K26="","",AO7/K26)</f>
        <v/>
      </c>
      <c r="AV8" s="202" t="str">
        <f>IF(K28="","",AP7/K28)</f>
        <v/>
      </c>
      <c r="AW8" s="202" t="str">
        <f>IF(K30="","",AQ7/K30)</f>
        <v/>
      </c>
      <c r="AX8" s="31"/>
      <c r="AY8" s="111"/>
      <c r="AZ8" s="111"/>
      <c r="BA8" s="111"/>
      <c r="BB8" s="31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</row>
    <row r="9" spans="1:97" ht="18" customHeight="1">
      <c r="A9" s="15"/>
      <c r="B9" s="184" t="s">
        <v>6</v>
      </c>
      <c r="C9" s="72"/>
      <c r="D9" s="365" t="s">
        <v>178</v>
      </c>
      <c r="E9" s="365"/>
      <c r="F9" s="365"/>
      <c r="G9" s="154"/>
      <c r="H9" s="153"/>
      <c r="I9" s="158"/>
      <c r="J9" s="159"/>
      <c r="K9" s="159"/>
      <c r="L9" s="160"/>
      <c r="M9" s="396" t="s">
        <v>7</v>
      </c>
      <c r="N9" s="396"/>
      <c r="O9" s="396"/>
      <c r="P9" s="397" t="s">
        <v>12</v>
      </c>
      <c r="Q9" s="397"/>
      <c r="R9" s="397"/>
      <c r="S9" s="397" t="s">
        <v>16</v>
      </c>
      <c r="T9" s="397"/>
      <c r="U9" s="397"/>
      <c r="V9" s="396" t="s">
        <v>8</v>
      </c>
      <c r="W9" s="396"/>
      <c r="X9" s="396"/>
      <c r="Y9" s="397" t="s">
        <v>13</v>
      </c>
      <c r="Z9" s="397"/>
      <c r="AA9" s="397"/>
      <c r="AB9" s="397" t="s">
        <v>17</v>
      </c>
      <c r="AC9" s="397"/>
      <c r="AD9" s="397"/>
      <c r="AE9" s="397" t="s">
        <v>25</v>
      </c>
      <c r="AF9" s="397"/>
      <c r="AG9" s="397"/>
      <c r="AH9" s="178"/>
      <c r="AL9" s="113" t="b">
        <f t="shared" ref="AL9:AM12" si="15">NOT(AND(AL3=""))</f>
        <v>1</v>
      </c>
      <c r="AM9" s="113" t="b">
        <f t="shared" si="15"/>
        <v>1</v>
      </c>
      <c r="AN9" s="113" t="b">
        <f t="shared" ref="AN9:AQ9" si="16">NOT(AND(AN3=""))</f>
        <v>1</v>
      </c>
      <c r="AO9" s="113" t="b">
        <f t="shared" si="16"/>
        <v>1</v>
      </c>
      <c r="AP9" s="113" t="b">
        <f t="shared" si="16"/>
        <v>0</v>
      </c>
      <c r="AQ9" s="113" t="b">
        <f t="shared" si="16"/>
        <v>0</v>
      </c>
      <c r="AR9" s="203" t="str">
        <f>IF(K20="","",IF(AR12=FALSE,"",AR8/AR7))</f>
        <v/>
      </c>
      <c r="AS9" s="203" t="str">
        <f>IF(K22="","",IF(AR12=FALSE,"",AS8/AS7))</f>
        <v/>
      </c>
      <c r="AT9" s="203" t="str">
        <f>IF(K24="","",IF(AR12=FALSE,"",AT8/AT7))</f>
        <v/>
      </c>
      <c r="AU9" s="203" t="str">
        <f>IF(K26="","",IF(AR12=FALSE,"",AU8/AU7))</f>
        <v/>
      </c>
      <c r="AV9" s="203" t="str">
        <f>IF(K28="","",IF(AR12=FALSE,"",AV8/AV7))</f>
        <v/>
      </c>
      <c r="AW9" s="203" t="str">
        <f>IF(K30="","",IF(AR12=FALSE,"",AW8/AW7))</f>
        <v/>
      </c>
      <c r="AX9" s="204"/>
      <c r="AY9" s="114"/>
      <c r="AZ9" s="114"/>
      <c r="BA9" s="194"/>
      <c r="BB9" s="31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</row>
    <row r="10" spans="1:97" ht="18" customHeight="1">
      <c r="A10" s="15"/>
      <c r="B10" s="190"/>
      <c r="C10" s="74"/>
      <c r="D10" s="66"/>
      <c r="E10" s="190"/>
      <c r="F10" s="153"/>
      <c r="G10" s="162"/>
      <c r="H10" s="162"/>
      <c r="I10" s="380" t="s">
        <v>176</v>
      </c>
      <c r="J10" s="380"/>
      <c r="K10" s="380"/>
      <c r="L10" s="380"/>
      <c r="M10" s="380"/>
      <c r="N10" s="190"/>
      <c r="O10" s="76"/>
      <c r="P10" s="75"/>
      <c r="Q10" s="190"/>
      <c r="R10" s="75"/>
      <c r="S10" s="70"/>
      <c r="T10" s="190" t="s">
        <v>199</v>
      </c>
      <c r="U10" s="69"/>
      <c r="V10" s="75"/>
      <c r="W10" s="190"/>
      <c r="X10" s="69"/>
      <c r="Y10" s="70"/>
      <c r="Z10" s="190"/>
      <c r="AA10" s="69"/>
      <c r="AB10" s="69"/>
      <c r="AC10" s="190"/>
      <c r="AD10" s="69"/>
      <c r="AE10" s="69"/>
      <c r="AF10" s="190"/>
      <c r="AL10" s="113" t="b">
        <f t="shared" si="15"/>
        <v>1</v>
      </c>
      <c r="AM10" s="113" t="b">
        <f t="shared" si="15"/>
        <v>1</v>
      </c>
      <c r="AN10" s="113" t="b">
        <f t="shared" ref="AN10:AQ10" si="17">NOT(AND(AN4=""))</f>
        <v>1</v>
      </c>
      <c r="AO10" s="113" t="b">
        <f t="shared" si="17"/>
        <v>1</v>
      </c>
      <c r="AP10" s="113" t="b">
        <f t="shared" si="17"/>
        <v>0</v>
      </c>
      <c r="AQ10" s="113" t="b">
        <f t="shared" si="17"/>
        <v>0</v>
      </c>
      <c r="AR10" s="31"/>
      <c r="AS10" s="204"/>
      <c r="AT10" s="114"/>
      <c r="AU10" s="115"/>
      <c r="AV10" s="194"/>
      <c r="AW10" s="31"/>
      <c r="AX10" s="204"/>
      <c r="AY10" s="114"/>
      <c r="AZ10" s="114"/>
      <c r="BA10" s="194"/>
      <c r="BB10" s="31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</row>
    <row r="11" spans="1:97" s="15" customFormat="1" ht="18" customHeight="1">
      <c r="B11" s="183" t="s">
        <v>10</v>
      </c>
      <c r="C11" s="31"/>
      <c r="D11" s="365" t="s">
        <v>11</v>
      </c>
      <c r="E11" s="365"/>
      <c r="F11" s="365"/>
      <c r="G11" s="156"/>
      <c r="H11" s="153"/>
      <c r="I11" s="159"/>
      <c r="J11" s="159"/>
      <c r="K11" s="159"/>
      <c r="L11" s="159"/>
      <c r="M11" s="159"/>
      <c r="N11" s="179">
        <v>1</v>
      </c>
      <c r="O11" s="180"/>
      <c r="P11" s="179">
        <v>2</v>
      </c>
      <c r="Q11" s="180"/>
      <c r="R11" s="180">
        <v>3</v>
      </c>
      <c r="S11" s="180"/>
      <c r="T11" s="180">
        <v>4</v>
      </c>
      <c r="U11" s="180"/>
      <c r="V11" s="180">
        <v>5</v>
      </c>
      <c r="W11" s="180"/>
      <c r="X11" s="180">
        <v>6</v>
      </c>
      <c r="Y11" s="181"/>
      <c r="Z11" s="180">
        <v>7</v>
      </c>
      <c r="AA11" s="180"/>
      <c r="AB11" s="180">
        <v>8</v>
      </c>
      <c r="AG11" s="142"/>
      <c r="AH11" s="142"/>
      <c r="AI11" s="142"/>
      <c r="AJ11" s="145"/>
      <c r="AK11" s="18"/>
      <c r="AL11" s="113" t="b">
        <f t="shared" si="15"/>
        <v>0</v>
      </c>
      <c r="AM11" s="113" t="b">
        <f t="shared" si="15"/>
        <v>0</v>
      </c>
      <c r="AN11" s="113" t="b">
        <f t="shared" ref="AN11:AQ11" si="18">NOT(AND(AN5=""))</f>
        <v>0</v>
      </c>
      <c r="AO11" s="113" t="b">
        <f t="shared" si="18"/>
        <v>0</v>
      </c>
      <c r="AP11" s="113" t="b">
        <f t="shared" si="18"/>
        <v>0</v>
      </c>
      <c r="AQ11" s="113" t="b">
        <f t="shared" si="18"/>
        <v>0</v>
      </c>
      <c r="AR11" s="111" t="s">
        <v>9</v>
      </c>
      <c r="AS11" s="204"/>
      <c r="AT11" s="114"/>
      <c r="AU11" s="115"/>
      <c r="AV11" s="194"/>
      <c r="AW11" s="31"/>
      <c r="AX11" s="204"/>
      <c r="AY11" s="114"/>
      <c r="AZ11" s="114"/>
      <c r="BA11" s="194"/>
      <c r="BB11" s="31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</row>
    <row r="12" spans="1:97" ht="18" customHeight="1">
      <c r="A12" s="15"/>
      <c r="B12" s="190" t="s">
        <v>200</v>
      </c>
      <c r="C12" s="69"/>
      <c r="D12" s="75"/>
      <c r="E12" s="190"/>
      <c r="F12" s="155"/>
      <c r="G12" s="162"/>
      <c r="H12" s="162"/>
      <c r="I12" s="380" t="s">
        <v>175</v>
      </c>
      <c r="J12" s="380"/>
      <c r="K12" s="380"/>
      <c r="L12" s="380"/>
      <c r="M12" s="380"/>
      <c r="N12" s="188" t="s">
        <v>200</v>
      </c>
      <c r="O12" s="79"/>
      <c r="P12" s="188"/>
      <c r="Q12" s="79"/>
      <c r="R12" s="188"/>
      <c r="S12" s="79"/>
      <c r="T12" s="188"/>
      <c r="U12" s="79"/>
      <c r="V12" s="188"/>
      <c r="W12" s="79"/>
      <c r="X12" s="188"/>
      <c r="Y12" s="79"/>
      <c r="Z12" s="188"/>
      <c r="AA12" s="79"/>
      <c r="AB12" s="188"/>
      <c r="AL12" s="113" t="b">
        <f t="shared" si="15"/>
        <v>0</v>
      </c>
      <c r="AM12" s="113" t="b">
        <f t="shared" si="15"/>
        <v>0</v>
      </c>
      <c r="AN12" s="113" t="b">
        <f t="shared" ref="AN12:AQ12" si="19">NOT(AND(AN6=""))</f>
        <v>0</v>
      </c>
      <c r="AO12" s="113" t="b">
        <f t="shared" si="19"/>
        <v>0</v>
      </c>
      <c r="AP12" s="113" t="b">
        <f t="shared" si="19"/>
        <v>0</v>
      </c>
      <c r="AQ12" s="113" t="b">
        <f t="shared" si="19"/>
        <v>0</v>
      </c>
      <c r="AR12" s="31" t="b">
        <f>AND(NOT(Z8=""))</f>
        <v>0</v>
      </c>
      <c r="AS12" s="204"/>
      <c r="AT12" s="114"/>
      <c r="AU12" s="115"/>
      <c r="AV12" s="194"/>
      <c r="AW12" s="31"/>
      <c r="AX12" s="204"/>
      <c r="AY12" s="114"/>
      <c r="AZ12" s="114"/>
      <c r="BA12" s="194"/>
      <c r="BB12" s="31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s="15" customFormat="1" ht="18" customHeight="1" thickBot="1">
      <c r="B13" s="183" t="s">
        <v>14</v>
      </c>
      <c r="C13" s="81"/>
      <c r="D13" s="365" t="s">
        <v>15</v>
      </c>
      <c r="E13" s="365"/>
      <c r="F13" s="365"/>
      <c r="H13" s="31"/>
      <c r="I13" s="152"/>
      <c r="N13" s="181" t="s">
        <v>27</v>
      </c>
      <c r="O13" s="181"/>
      <c r="P13" s="181" t="s">
        <v>28</v>
      </c>
      <c r="Q13" s="181"/>
      <c r="R13" s="180" t="s">
        <v>29</v>
      </c>
      <c r="S13" s="182"/>
      <c r="T13" s="182" t="s">
        <v>30</v>
      </c>
      <c r="Y13" s="83"/>
      <c r="Z13" s="84"/>
      <c r="AA13" s="83"/>
      <c r="AB13" s="83"/>
      <c r="AC13" s="31"/>
      <c r="AD13" s="141"/>
      <c r="AE13" s="142"/>
      <c r="AF13" s="142"/>
      <c r="AG13" s="351"/>
      <c r="AH13" s="351"/>
      <c r="AI13" s="351"/>
      <c r="AJ13" s="351"/>
      <c r="AK13" s="18"/>
      <c r="AL13" s="301" t="s">
        <v>133</v>
      </c>
      <c r="AM13" s="301"/>
      <c r="AN13" s="301"/>
      <c r="AO13" s="301"/>
      <c r="AP13" s="301"/>
      <c r="AQ13" s="301"/>
      <c r="AR13" s="31"/>
      <c r="AS13" s="204"/>
      <c r="AT13" s="114"/>
      <c r="AU13" s="115"/>
      <c r="AV13" s="194"/>
      <c r="AW13" s="31"/>
      <c r="AX13" s="204"/>
      <c r="AY13" s="114"/>
      <c r="AZ13" s="114"/>
      <c r="BA13" s="194"/>
      <c r="BB13" s="31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5" customFormat="1" ht="18" customHeight="1" thickTop="1" thickBot="1">
      <c r="B14" s="190"/>
      <c r="C14" s="85"/>
      <c r="D14" s="75"/>
      <c r="E14" s="190" t="s">
        <v>200</v>
      </c>
      <c r="F14" s="31"/>
      <c r="H14" s="31"/>
      <c r="I14" s="152"/>
      <c r="N14" s="188"/>
      <c r="O14" s="79"/>
      <c r="P14" s="189"/>
      <c r="Q14" s="86"/>
      <c r="R14" s="191"/>
      <c r="S14" s="86"/>
      <c r="T14" s="188"/>
      <c r="X14" s="386" t="s">
        <v>179</v>
      </c>
      <c r="Y14" s="387"/>
      <c r="Z14" s="387"/>
      <c r="AA14" s="353" t="str">
        <f>IF(AO20=TRUE,AM20,IF(AO21=TRUE,AM21,IF(AO22=TRUE,AM22,IF(AO23=TRUE,AM23,IF(AO24=TRUE,AM24,IF(AO25=TRUE,AM25,IF(AO26=TRUE,AM26,IF(AO27=TRUE,AM27,IF(AO28=TRUE,AM28,IF(AO29=TRUE,AM29,IF(AO30=TRUE,AM30,IF(AO31=TRUE,AM31,IF(AO32=TRUE,AM32,IF(AO33=TRUE,AM33,IF(AO34=TRUE,AM34,IF(AO35=TRUE,AM35,IF(AO36=TRUE,AM36,IF(AO37=TRUE,AM37,IF(AO38=TRUE,AM38,IF(AO39=TRUE,AM39,IF(AO40=TRUE,AM40,IF(AO41=TRUE,AM41,IF(AO42=TRUE,AM42,IF(AO43=TRUE,AM43,IF(AO44=TRUE,AM44,IF(AO45=TRUE,AM45,IF(AO46=TRUE,AM46,IF(AO47=TRUE,AM47,IF(AO48=TRUE,AM48,IF(AO49=TRUE,AM49,IF(AO50=TRUE,AM50,IF(AO51=TRUE,AM51,IF(AO52=TRUE,AM52,IF(AO53=TRUE,AM53,IF(AO54=TRUE,AM54,IF(AO59=TRUE,AM59,IF(AO60=TRUE,AM60,IF(AO61=TRUE,AM61,IF(AO62=TRUE,AM62,IF(AO64=TRUE,AM64,IF(AO65=TRUE,AM65,IF(AO66=TRUE,AM66,IF(AO67=TRUE,AM67,IF(AO68=TRUE,AM68,IF(AO69=TRUE,AM69,IF(AO70=TRUE,AM70,IF(AO71=TRUE,AM71,IF(AO72=TRUE,AM72,IF(AO73=TRUE,AM73,IF(AO74=TRUE,AM74,IF(AO75=TRUE,AM75,"")))))))))))))))))))))))))))))))))))))))))))))))))))</f>
        <v>20 / 40</v>
      </c>
      <c r="AB14" s="353"/>
      <c r="AC14" s="353"/>
      <c r="AD14" s="354"/>
      <c r="AE14" s="388" t="s">
        <v>131</v>
      </c>
      <c r="AF14" s="389"/>
      <c r="AG14" s="353" t="str">
        <f>IF(AO20=TRUE,AN20,IF(AO21=TRUE,AN21,IF(AO22=TRUE,AN22,IF(AO23=TRUE,AN23,IF(AO24=TRUE,AN24,IF(AO25=TRUE,AN25,IF(AO26=TRUE,AN26,IF(AO27=TRUE,AN27,IF(AO28=TRUE,AN28,IF(AO29=TRUE,AN29,IF(AO30=TRUE,AN30,IF(AO31=TRUE,AN31,IF(AO32=TRUE,AN32,IF(AO33=TRUE,AN33,IF(AO34=TRUE,AN34,IF(AO35=TRUE,AN35,IF(AO36=TRUE,AN36,IF(AO37=TRUE,AN37,IF(AO38=TRUE,AN38,IF(AO39=TRUE,AN39,IF(AO40=TRUE,AN40,IF(AO41=TRUE,AN41,IF(AO42=TRUE,AN42,IF(AO43=TRUE,AN43,IF(AO44=TRUE,AN44,IF(AO45=TRUE,AN45,IF(AO46=TRUE,AN46,IF(AO47=TRUE,AN47,IF(AO48=TRUE,AN48,IF(AO49=TRUE,AN49,IF(AO50=TRUE,AN50,IF(AO51=TRUE,AN51,IF(AO52=TRUE,AN52,IF(AO53=TRUE,AN53,IF(AO54=TRUE,AN54,IF(AO59=TRUE,AN59,IF(AO60=TRUE,AN60,IF(AO61=TRUE,AN61,IF(AO62=TRUE,AN62,IF(AO64=TRUE,AN64,IF(AO65=TRUE,AN65,IF(AO66=TRUE,AN66,IF(AO67=TRUE,AN67,IF(AO68=TRUE,AN68,IF(AO69=TRUE,AN69,IF(AO70=TRUE,AN70,IF(AO71=TRUE,AN71,IF(AO72=TRUE,AN72,IF(AO73=TRUE,AN73,IF(AO74=TRUE,AN74,IF(AO75=TRUE,AN75,"")))))))))))))))))))))))))))))))))))))))))))))))))))</f>
        <v>0,00 - oo</v>
      </c>
      <c r="AH14" s="353"/>
      <c r="AI14" s="353"/>
      <c r="AJ14" s="354"/>
      <c r="AK14" s="18"/>
      <c r="AL14" s="18"/>
      <c r="AM14" s="18"/>
      <c r="AN14" s="18"/>
      <c r="AO14" s="18"/>
      <c r="AP14" s="18"/>
      <c r="AQ14" s="18"/>
      <c r="AR14" s="31"/>
      <c r="AS14" s="204"/>
      <c r="AT14" s="114"/>
      <c r="AU14" s="115"/>
      <c r="AV14" s="194"/>
      <c r="AW14" s="31"/>
      <c r="AX14" s="204"/>
      <c r="AY14" s="114"/>
      <c r="AZ14" s="114"/>
      <c r="BA14" s="194"/>
      <c r="BB14" s="31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18" customHeight="1" thickTop="1">
      <c r="A15" s="15"/>
      <c r="B15" s="31"/>
      <c r="C15" s="307"/>
      <c r="D15" s="307"/>
      <c r="E15" s="307"/>
      <c r="F15" s="89"/>
      <c r="G15" s="31"/>
      <c r="H15" s="284">
        <f>IF(OR(AQ25=0,AQ25=1),"",AQ25)</f>
        <v>4</v>
      </c>
      <c r="I15" s="151"/>
      <c r="J15" s="31"/>
      <c r="K15" s="31"/>
      <c r="L15" s="31"/>
      <c r="M15" s="31"/>
      <c r="N15" s="31"/>
      <c r="O15" s="31"/>
      <c r="P15" s="80"/>
      <c r="Q15" s="31"/>
      <c r="R15" s="31"/>
      <c r="S15" s="31"/>
      <c r="T15" s="31"/>
      <c r="U15" s="31"/>
      <c r="V15" s="31"/>
      <c r="W15" s="31"/>
      <c r="X15" s="31"/>
      <c r="Y15" s="31"/>
      <c r="Z15" s="89"/>
      <c r="AA15" s="90"/>
      <c r="AB15" s="91"/>
      <c r="AC15" s="60"/>
      <c r="AD15" s="60"/>
      <c r="AE15" s="60"/>
      <c r="AF15" s="65"/>
      <c r="AG15" s="65"/>
      <c r="AH15" s="60"/>
      <c r="AI15" s="60"/>
      <c r="AJ15" s="31"/>
      <c r="AR15" s="31"/>
      <c r="AS15" s="31"/>
      <c r="AT15" s="98"/>
      <c r="AU15" s="206"/>
      <c r="AV15" s="98"/>
      <c r="AW15" s="98"/>
      <c r="AX15" s="98"/>
      <c r="AY15" s="98"/>
      <c r="AZ15" s="98"/>
      <c r="BA15" s="98"/>
      <c r="BB15" s="31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customFormat="1" ht="18" customHeight="1">
      <c r="B16" s="280" t="s">
        <v>194</v>
      </c>
      <c r="C16" s="281"/>
      <c r="D16" s="281"/>
      <c r="E16" s="281"/>
      <c r="F16" s="281"/>
      <c r="G16" s="281"/>
      <c r="H16" s="284"/>
      <c r="I16" s="282"/>
      <c r="J16" s="281"/>
      <c r="K16" s="281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BA16" s="249"/>
      <c r="BB16" s="249"/>
      <c r="BC16" s="249"/>
      <c r="BD16" s="249"/>
    </row>
    <row r="17" spans="1:97" ht="10.5" customHeight="1">
      <c r="A17" s="15"/>
      <c r="B17" s="285" t="s">
        <v>195</v>
      </c>
      <c r="C17" s="286"/>
      <c r="D17" s="286"/>
      <c r="E17" s="286"/>
      <c r="F17" s="89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89"/>
      <c r="Z17" s="92"/>
      <c r="AA17" s="73"/>
      <c r="AB17" s="31"/>
      <c r="AC17" s="31"/>
      <c r="AD17" s="31"/>
      <c r="AE17" s="279"/>
      <c r="AF17" s="279"/>
      <c r="AG17" s="31"/>
      <c r="AH17" s="31"/>
      <c r="AI17" s="31"/>
      <c r="AJ17" s="18"/>
      <c r="AL17" s="89"/>
      <c r="AM17" s="207"/>
      <c r="AN17" s="207"/>
      <c r="AO17" s="73"/>
      <c r="AP17" s="77"/>
      <c r="AQ17" s="31"/>
      <c r="AR17" s="31"/>
      <c r="AS17" s="31"/>
      <c r="AT17" s="98"/>
      <c r="AU17" s="206"/>
      <c r="AV17" s="98"/>
      <c r="AW17" s="98"/>
      <c r="AX17" s="98"/>
      <c r="AY17" s="98"/>
      <c r="AZ17" s="98"/>
      <c r="BA17" s="98"/>
      <c r="BB17" s="31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</row>
    <row r="18" spans="1:97" ht="21.75" customHeight="1">
      <c r="A18" s="15"/>
      <c r="B18" s="31"/>
      <c r="C18" s="242"/>
      <c r="D18" s="242"/>
      <c r="E18" s="242"/>
      <c r="F18" s="243"/>
      <c r="G18" s="244"/>
      <c r="H18" s="244"/>
      <c r="I18" s="244"/>
      <c r="J18" s="244"/>
      <c r="K18" s="242"/>
      <c r="L18" s="244"/>
      <c r="M18" s="245"/>
      <c r="N18" s="381" t="s">
        <v>172</v>
      </c>
      <c r="O18" s="381"/>
      <c r="P18" s="244"/>
      <c r="Q18" s="244"/>
      <c r="R18" s="244"/>
      <c r="S18" s="242"/>
      <c r="T18" s="242"/>
      <c r="U18" s="242"/>
      <c r="V18" s="242"/>
      <c r="W18" s="242"/>
      <c r="X18" s="242"/>
      <c r="Y18" s="243"/>
      <c r="Z18" s="244"/>
      <c r="AA18" s="244"/>
      <c r="AB18" s="242"/>
      <c r="AC18" s="242"/>
      <c r="AD18" s="31"/>
      <c r="AE18" s="246"/>
      <c r="AF18" s="246"/>
      <c r="AG18" s="247"/>
      <c r="AH18" s="247"/>
      <c r="AI18" s="247"/>
      <c r="AJ18" s="247"/>
      <c r="AL18" s="208" t="s">
        <v>54</v>
      </c>
      <c r="AM18" s="209" t="s">
        <v>139</v>
      </c>
      <c r="AN18" s="210" t="s">
        <v>77</v>
      </c>
      <c r="AO18" s="211" t="s">
        <v>62</v>
      </c>
      <c r="AP18" s="111"/>
      <c r="AQ18" s="117" t="s">
        <v>181</v>
      </c>
      <c r="AR18" s="117"/>
      <c r="AS18" s="212"/>
      <c r="AU18" s="206"/>
      <c r="AV18" s="98"/>
      <c r="AW18" s="98"/>
      <c r="AX18" s="98"/>
      <c r="AY18" s="98"/>
      <c r="AZ18" s="98"/>
      <c r="BA18" s="98"/>
      <c r="BB18" s="31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</row>
    <row r="19" spans="1:97" ht="15" customHeight="1" thickBot="1">
      <c r="A19" s="15"/>
      <c r="B19" s="241"/>
      <c r="C19" s="355" t="s">
        <v>170</v>
      </c>
      <c r="D19" s="355"/>
      <c r="E19" s="355"/>
      <c r="F19" s="355"/>
      <c r="G19" s="355"/>
      <c r="H19" s="355"/>
      <c r="I19" s="248"/>
      <c r="J19" s="384" t="s">
        <v>169</v>
      </c>
      <c r="K19" s="384"/>
      <c r="L19" s="384"/>
      <c r="M19" s="384"/>
      <c r="N19" s="382" t="s">
        <v>167</v>
      </c>
      <c r="O19" s="382"/>
      <c r="P19" s="248"/>
      <c r="Q19" s="383" t="s">
        <v>168</v>
      </c>
      <c r="R19" s="383"/>
      <c r="S19" s="383"/>
      <c r="T19" s="383"/>
      <c r="U19" s="383"/>
      <c r="V19" s="383"/>
      <c r="W19" s="383"/>
      <c r="X19" s="383"/>
      <c r="Y19" s="383" t="s">
        <v>171</v>
      </c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L19" s="213"/>
      <c r="AM19" s="137"/>
      <c r="AN19" s="31"/>
      <c r="AO19" s="214"/>
      <c r="AP19" s="137"/>
      <c r="AQ19" s="194">
        <v>2</v>
      </c>
      <c r="AR19" s="288" t="s">
        <v>192</v>
      </c>
      <c r="AS19" s="288"/>
      <c r="AU19" s="216"/>
      <c r="AV19" s="31"/>
      <c r="AW19" s="31"/>
      <c r="AX19" s="31"/>
      <c r="AY19" s="31"/>
      <c r="AZ19" s="31"/>
      <c r="BA19" s="31"/>
      <c r="BB19" s="31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</row>
    <row r="20" spans="1:97" ht="12.95" customHeight="1">
      <c r="A20" s="15"/>
      <c r="B20" s="401" t="s">
        <v>202</v>
      </c>
      <c r="C20" s="402"/>
      <c r="D20" s="402"/>
      <c r="E20" s="402"/>
      <c r="F20" s="402"/>
      <c r="G20" s="402"/>
      <c r="H20" s="402"/>
      <c r="I20" s="403"/>
      <c r="J20" s="20"/>
      <c r="K20" s="366"/>
      <c r="L20" s="367"/>
      <c r="M20" s="18"/>
      <c r="N20" s="289"/>
      <c r="O20" s="290"/>
      <c r="P20" s="20"/>
      <c r="Q20" s="295" t="s">
        <v>201</v>
      </c>
      <c r="R20" s="296"/>
      <c r="S20" s="296"/>
      <c r="T20" s="296"/>
      <c r="U20" s="296"/>
      <c r="V20" s="296"/>
      <c r="W20" s="296"/>
      <c r="X20" s="297"/>
      <c r="Y20" s="240"/>
      <c r="Z20" s="237"/>
      <c r="AA20" s="60"/>
      <c r="AB20" s="238"/>
      <c r="AC20" s="143"/>
      <c r="AD20" s="143"/>
      <c r="AE20" s="144"/>
      <c r="AF20" s="144"/>
      <c r="AG20" s="143"/>
      <c r="AH20" s="143"/>
      <c r="AI20" s="143"/>
      <c r="AJ20" s="252"/>
      <c r="AL20" s="217" t="s">
        <v>64</v>
      </c>
      <c r="AM20" s="218" t="s">
        <v>140</v>
      </c>
      <c r="AN20" s="219" t="s">
        <v>78</v>
      </c>
      <c r="AO20" s="73" t="b">
        <f>NOT(OR(Q8="",N10=""))</f>
        <v>0</v>
      </c>
      <c r="AP20" s="220"/>
      <c r="AQ20" s="220">
        <v>3</v>
      </c>
      <c r="AR20" s="288" t="s">
        <v>182</v>
      </c>
      <c r="AS20" s="288"/>
      <c r="AT20" s="288"/>
      <c r="AU20" s="216"/>
      <c r="AV20" s="31"/>
      <c r="AW20" s="31"/>
      <c r="AX20" s="31"/>
      <c r="AY20" s="31"/>
      <c r="AZ20" s="31"/>
      <c r="BA20" s="31"/>
      <c r="BB20" s="31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</row>
    <row r="21" spans="1:97" ht="12.95" customHeight="1">
      <c r="A21" s="15"/>
      <c r="B21" s="404"/>
      <c r="C21" s="405"/>
      <c r="D21" s="405"/>
      <c r="E21" s="405"/>
      <c r="F21" s="405"/>
      <c r="G21" s="405"/>
      <c r="H21" s="405"/>
      <c r="I21" s="406"/>
      <c r="J21" s="20"/>
      <c r="K21" s="368"/>
      <c r="L21" s="369"/>
      <c r="M21" s="18"/>
      <c r="N21" s="291"/>
      <c r="O21" s="292"/>
      <c r="P21" s="20"/>
      <c r="Q21" s="298"/>
      <c r="R21" s="299"/>
      <c r="S21" s="299"/>
      <c r="T21" s="299"/>
      <c r="U21" s="299"/>
      <c r="V21" s="299"/>
      <c r="W21" s="299"/>
      <c r="X21" s="300"/>
      <c r="Y21" s="259"/>
      <c r="Z21" s="260"/>
      <c r="AA21" s="261"/>
      <c r="AB21" s="262"/>
      <c r="AC21" s="263"/>
      <c r="AD21" s="264"/>
      <c r="AE21" s="265"/>
      <c r="AF21" s="266"/>
      <c r="AG21" s="267"/>
      <c r="AH21" s="266"/>
      <c r="AI21" s="266"/>
      <c r="AJ21" s="268"/>
      <c r="AL21" s="217" t="s">
        <v>40</v>
      </c>
      <c r="AM21" s="218" t="s">
        <v>138</v>
      </c>
      <c r="AN21" s="219" t="s">
        <v>81</v>
      </c>
      <c r="AO21" s="73" t="b">
        <f>NOT(OR(N8="",N10="",N12=""))</f>
        <v>0</v>
      </c>
      <c r="AP21" s="220"/>
      <c r="AQ21" s="220">
        <v>4</v>
      </c>
      <c r="AR21" s="288" t="s">
        <v>186</v>
      </c>
      <c r="AS21" s="288"/>
      <c r="AT21" s="288"/>
      <c r="AU21" s="216"/>
      <c r="AV21" s="111"/>
      <c r="AW21" s="31"/>
      <c r="AX21" s="31"/>
      <c r="AY21" s="111"/>
      <c r="AZ21" s="111"/>
      <c r="BA21" s="111"/>
      <c r="BB21" s="31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</row>
    <row r="22" spans="1:97" ht="12.95" customHeight="1">
      <c r="A22" s="15"/>
      <c r="B22" s="374" t="s">
        <v>203</v>
      </c>
      <c r="C22" s="375"/>
      <c r="D22" s="375"/>
      <c r="E22" s="375"/>
      <c r="F22" s="375"/>
      <c r="G22" s="375"/>
      <c r="H22" s="375"/>
      <c r="I22" s="376"/>
      <c r="J22" s="20"/>
      <c r="K22" s="370"/>
      <c r="L22" s="371"/>
      <c r="M22" s="18"/>
      <c r="N22" s="293"/>
      <c r="O22" s="294"/>
      <c r="P22" s="20"/>
      <c r="Q22" s="298" t="s">
        <v>197</v>
      </c>
      <c r="R22" s="299"/>
      <c r="S22" s="299"/>
      <c r="T22" s="299"/>
      <c r="U22" s="299"/>
      <c r="V22" s="299"/>
      <c r="W22" s="299"/>
      <c r="X22" s="300"/>
      <c r="Y22" s="22"/>
      <c r="Z22" s="95"/>
      <c r="AA22" s="31"/>
      <c r="AB22" s="31"/>
      <c r="AC22" s="31"/>
      <c r="AD22" s="31"/>
      <c r="AE22" s="94"/>
      <c r="AF22" s="60"/>
      <c r="AG22" s="65"/>
      <c r="AH22" s="60"/>
      <c r="AI22" s="60"/>
      <c r="AJ22" s="253"/>
      <c r="AL22" s="31">
        <v>2</v>
      </c>
      <c r="AM22" s="218" t="s">
        <v>141</v>
      </c>
      <c r="AN22" s="222" t="s">
        <v>114</v>
      </c>
      <c r="AO22" s="73" t="b">
        <f>NOT(OR(N8="",N10="",P12=""))</f>
        <v>0</v>
      </c>
      <c r="AP22" s="220"/>
      <c r="AQ22" s="220">
        <v>5</v>
      </c>
      <c r="AR22" s="287" t="s">
        <v>185</v>
      </c>
      <c r="AS22" s="287"/>
      <c r="AT22" s="287"/>
      <c r="AU22" s="287"/>
      <c r="AV22" s="287"/>
      <c r="AW22" s="287"/>
      <c r="AX22" s="204"/>
      <c r="AY22" s="114"/>
      <c r="AZ22" s="114"/>
      <c r="BA22" s="194"/>
      <c r="BB22" s="31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1:97" ht="12.95" customHeight="1">
      <c r="A23" s="15"/>
      <c r="B23" s="404"/>
      <c r="C23" s="405"/>
      <c r="D23" s="405"/>
      <c r="E23" s="405"/>
      <c r="F23" s="405"/>
      <c r="G23" s="405"/>
      <c r="H23" s="405"/>
      <c r="I23" s="406"/>
      <c r="J23" s="20"/>
      <c r="K23" s="368"/>
      <c r="L23" s="369"/>
      <c r="M23" s="18"/>
      <c r="N23" s="291"/>
      <c r="O23" s="292"/>
      <c r="P23" s="20"/>
      <c r="Q23" s="298"/>
      <c r="R23" s="299"/>
      <c r="S23" s="299"/>
      <c r="T23" s="299"/>
      <c r="U23" s="299"/>
      <c r="V23" s="299"/>
      <c r="W23" s="299"/>
      <c r="X23" s="300"/>
      <c r="Y23" s="259"/>
      <c r="Z23" s="269"/>
      <c r="AA23" s="270"/>
      <c r="AB23" s="270"/>
      <c r="AC23" s="270"/>
      <c r="AD23" s="270"/>
      <c r="AE23" s="265"/>
      <c r="AF23" s="266"/>
      <c r="AG23" s="267"/>
      <c r="AH23" s="266"/>
      <c r="AI23" s="266"/>
      <c r="AJ23" s="268"/>
      <c r="AL23" s="31">
        <v>3</v>
      </c>
      <c r="AM23" s="218" t="s">
        <v>142</v>
      </c>
      <c r="AN23" s="222" t="s">
        <v>79</v>
      </c>
      <c r="AO23" s="73" t="b">
        <f>NOT(OR(N8="",N10="",R12=""))</f>
        <v>0</v>
      </c>
      <c r="AP23" s="220"/>
      <c r="AQ23" s="220">
        <v>6</v>
      </c>
      <c r="AR23" s="288" t="s">
        <v>184</v>
      </c>
      <c r="AS23" s="288"/>
      <c r="AT23" s="288"/>
      <c r="AU23" s="288"/>
      <c r="AV23" s="288"/>
      <c r="AW23" s="288"/>
      <c r="AX23" s="288"/>
      <c r="AY23" s="288"/>
      <c r="AZ23" s="114"/>
      <c r="BA23" s="194"/>
      <c r="BB23" s="31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</row>
    <row r="24" spans="1:97" ht="12.95" customHeight="1">
      <c r="A24" s="15"/>
      <c r="B24" s="374" t="s">
        <v>204</v>
      </c>
      <c r="C24" s="375"/>
      <c r="D24" s="375"/>
      <c r="E24" s="375"/>
      <c r="F24" s="375"/>
      <c r="G24" s="375"/>
      <c r="H24" s="375"/>
      <c r="I24" s="376"/>
      <c r="J24" s="20"/>
      <c r="K24" s="370"/>
      <c r="L24" s="371"/>
      <c r="M24" s="18"/>
      <c r="N24" s="293"/>
      <c r="O24" s="294"/>
      <c r="P24" s="20"/>
      <c r="Q24" s="298" t="s">
        <v>205</v>
      </c>
      <c r="R24" s="299"/>
      <c r="S24" s="299"/>
      <c r="T24" s="299"/>
      <c r="U24" s="299"/>
      <c r="V24" s="299"/>
      <c r="W24" s="299"/>
      <c r="X24" s="300"/>
      <c r="Y24" s="22"/>
      <c r="Z24" s="96"/>
      <c r="AA24" s="31"/>
      <c r="AB24" s="96"/>
      <c r="AC24" s="31"/>
      <c r="AD24" s="131"/>
      <c r="AE24" s="94"/>
      <c r="AF24" s="60"/>
      <c r="AG24" s="65"/>
      <c r="AH24" s="60"/>
      <c r="AI24" s="60"/>
      <c r="AJ24" s="254"/>
      <c r="AK24" s="223"/>
      <c r="AL24" s="31">
        <v>4</v>
      </c>
      <c r="AM24" s="218" t="s">
        <v>143</v>
      </c>
      <c r="AN24" s="222" t="s">
        <v>80</v>
      </c>
      <c r="AO24" s="73" t="b">
        <f>NOT(OR(N8="",N10="",T12=""))</f>
        <v>0</v>
      </c>
      <c r="AP24" s="220"/>
      <c r="AQ24" s="220" t="s">
        <v>183</v>
      </c>
      <c r="AR24" s="221"/>
      <c r="AS24" s="31"/>
      <c r="AU24" s="216"/>
      <c r="AV24" s="194"/>
      <c r="AW24" s="31"/>
      <c r="AX24" s="204"/>
      <c r="AY24" s="114"/>
      <c r="AZ24" s="114"/>
      <c r="BA24" s="194"/>
      <c r="BB24" s="31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</row>
    <row r="25" spans="1:97" ht="12.95" customHeight="1">
      <c r="A25" s="15"/>
      <c r="B25" s="404"/>
      <c r="C25" s="405"/>
      <c r="D25" s="405"/>
      <c r="E25" s="405"/>
      <c r="F25" s="405"/>
      <c r="G25" s="405"/>
      <c r="H25" s="405"/>
      <c r="I25" s="406"/>
      <c r="J25" s="20"/>
      <c r="K25" s="368"/>
      <c r="L25" s="369"/>
      <c r="M25" s="18"/>
      <c r="N25" s="291"/>
      <c r="O25" s="292"/>
      <c r="P25" s="20"/>
      <c r="Q25" s="298"/>
      <c r="R25" s="299"/>
      <c r="S25" s="299"/>
      <c r="T25" s="299"/>
      <c r="U25" s="299"/>
      <c r="V25" s="299"/>
      <c r="W25" s="299"/>
      <c r="X25" s="300"/>
      <c r="Y25" s="259"/>
      <c r="Z25" s="271"/>
      <c r="AA25" s="271"/>
      <c r="AB25" s="270"/>
      <c r="AC25" s="272"/>
      <c r="AD25" s="270"/>
      <c r="AE25" s="265"/>
      <c r="AF25" s="266"/>
      <c r="AG25" s="267"/>
      <c r="AH25" s="266"/>
      <c r="AI25" s="266"/>
      <c r="AJ25" s="273"/>
      <c r="AL25" s="31">
        <v>5</v>
      </c>
      <c r="AM25" s="218" t="s">
        <v>144</v>
      </c>
      <c r="AN25" s="222" t="s">
        <v>82</v>
      </c>
      <c r="AO25" s="73" t="b">
        <f>NOT(OR(N8="",N10="",V12=""))</f>
        <v>0</v>
      </c>
      <c r="AP25" s="220"/>
      <c r="AQ25" s="250">
        <f>COUNTA(B20:I31)</f>
        <v>4</v>
      </c>
      <c r="AR25" s="221"/>
      <c r="AS25" s="31"/>
      <c r="AU25" s="216"/>
      <c r="AV25" s="194"/>
      <c r="AW25" s="31"/>
      <c r="AX25" s="204"/>
      <c r="AY25" s="114"/>
      <c r="AZ25" s="114"/>
      <c r="BA25" s="194"/>
      <c r="BB25" s="31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</row>
    <row r="26" spans="1:97" ht="12.95" customHeight="1">
      <c r="A26" s="15"/>
      <c r="B26" s="374" t="s">
        <v>206</v>
      </c>
      <c r="C26" s="375"/>
      <c r="D26" s="375"/>
      <c r="E26" s="375"/>
      <c r="F26" s="375"/>
      <c r="G26" s="375"/>
      <c r="H26" s="375"/>
      <c r="I26" s="376"/>
      <c r="J26" s="20"/>
      <c r="K26" s="370"/>
      <c r="L26" s="371"/>
      <c r="M26" s="18"/>
      <c r="N26" s="293"/>
      <c r="O26" s="294"/>
      <c r="P26" s="20"/>
      <c r="Q26" s="298" t="s">
        <v>207</v>
      </c>
      <c r="R26" s="299"/>
      <c r="S26" s="299"/>
      <c r="T26" s="299"/>
      <c r="U26" s="299"/>
      <c r="V26" s="299"/>
      <c r="W26" s="299"/>
      <c r="X26" s="300"/>
      <c r="Y26" s="22"/>
      <c r="Z26" s="77"/>
      <c r="AA26" s="92"/>
      <c r="AB26" s="31"/>
      <c r="AC26" s="93"/>
      <c r="AD26" s="31"/>
      <c r="AE26" s="94"/>
      <c r="AF26" s="60"/>
      <c r="AG26" s="65"/>
      <c r="AH26" s="60"/>
      <c r="AI26" s="60"/>
      <c r="AJ26" s="255"/>
      <c r="AL26" s="31">
        <v>6</v>
      </c>
      <c r="AM26" s="218" t="s">
        <v>145</v>
      </c>
      <c r="AN26" s="222" t="s">
        <v>83</v>
      </c>
      <c r="AO26" s="73" t="b">
        <f>NOT(OR(N8="",N10="",X12=""))</f>
        <v>0</v>
      </c>
      <c r="AP26" s="220"/>
      <c r="AQ26" s="220"/>
      <c r="AR26" s="221"/>
      <c r="AS26" s="31"/>
      <c r="AU26" s="216"/>
      <c r="AV26" s="194"/>
      <c r="AW26" s="31"/>
      <c r="AX26" s="204"/>
      <c r="AY26" s="114"/>
      <c r="AZ26" s="114"/>
      <c r="BA26" s="194"/>
      <c r="BB26" s="31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</row>
    <row r="27" spans="1:97" ht="12.95" customHeight="1">
      <c r="A27" s="15"/>
      <c r="B27" s="404"/>
      <c r="C27" s="405"/>
      <c r="D27" s="405"/>
      <c r="E27" s="405"/>
      <c r="F27" s="405"/>
      <c r="G27" s="405"/>
      <c r="H27" s="405"/>
      <c r="I27" s="406"/>
      <c r="J27" s="20"/>
      <c r="K27" s="368"/>
      <c r="L27" s="369"/>
      <c r="M27" s="18"/>
      <c r="N27" s="291"/>
      <c r="O27" s="292"/>
      <c r="P27" s="20"/>
      <c r="Q27" s="298"/>
      <c r="R27" s="299"/>
      <c r="S27" s="299"/>
      <c r="T27" s="299"/>
      <c r="U27" s="299"/>
      <c r="V27" s="299"/>
      <c r="W27" s="299"/>
      <c r="X27" s="300"/>
      <c r="Y27" s="259"/>
      <c r="Z27" s="274"/>
      <c r="AA27" s="263"/>
      <c r="AB27" s="274"/>
      <c r="AC27" s="261"/>
      <c r="AD27" s="275"/>
      <c r="AE27" s="265"/>
      <c r="AF27" s="266"/>
      <c r="AG27" s="267"/>
      <c r="AH27" s="266"/>
      <c r="AI27" s="266"/>
      <c r="AJ27" s="276"/>
      <c r="AK27" s="224"/>
      <c r="AL27" s="207" t="s">
        <v>53</v>
      </c>
      <c r="AM27" s="218" t="s">
        <v>142</v>
      </c>
      <c r="AN27" s="222" t="s">
        <v>78</v>
      </c>
      <c r="AO27" s="73" t="b">
        <f>NOT(OR(N8="",N10="",AF8=""))</f>
        <v>0</v>
      </c>
      <c r="AP27" s="220"/>
      <c r="AQ27" s="220"/>
      <c r="AR27" s="215"/>
      <c r="AS27" s="31"/>
      <c r="AU27" s="216"/>
      <c r="AV27" s="194"/>
      <c r="AW27" s="31"/>
      <c r="AX27" s="204"/>
      <c r="AY27" s="114"/>
      <c r="AZ27" s="114"/>
      <c r="BA27" s="194"/>
      <c r="BB27" s="31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</row>
    <row r="28" spans="1:97" ht="12.95" customHeight="1">
      <c r="A28" s="15"/>
      <c r="B28" s="374"/>
      <c r="C28" s="375"/>
      <c r="D28" s="375"/>
      <c r="E28" s="375"/>
      <c r="F28" s="375"/>
      <c r="G28" s="375"/>
      <c r="H28" s="375"/>
      <c r="I28" s="376"/>
      <c r="J28" s="20"/>
      <c r="K28" s="370"/>
      <c r="L28" s="371"/>
      <c r="M28" s="18"/>
      <c r="N28" s="293"/>
      <c r="O28" s="294"/>
      <c r="P28" s="20"/>
      <c r="Q28" s="298"/>
      <c r="R28" s="299"/>
      <c r="S28" s="299"/>
      <c r="T28" s="299"/>
      <c r="U28" s="299"/>
      <c r="V28" s="299"/>
      <c r="W28" s="299"/>
      <c r="X28" s="300"/>
      <c r="Y28" s="22"/>
      <c r="Z28" s="137"/>
      <c r="AA28" s="132"/>
      <c r="AB28" s="137"/>
      <c r="AC28" s="132"/>
      <c r="AD28" s="137"/>
      <c r="AE28" s="93"/>
      <c r="AF28" s="60"/>
      <c r="AG28" s="65"/>
      <c r="AH28" s="60"/>
      <c r="AI28" s="60"/>
      <c r="AJ28" s="256"/>
      <c r="AK28" s="225"/>
      <c r="AL28" s="207" t="s">
        <v>41</v>
      </c>
      <c r="AM28" s="218" t="s">
        <v>141</v>
      </c>
      <c r="AN28" s="219" t="s">
        <v>84</v>
      </c>
      <c r="AO28" s="73" t="b">
        <f>NOT(OR(T8="",N10="",N12=""))</f>
        <v>0</v>
      </c>
      <c r="AP28" s="220"/>
      <c r="AQ28" s="220"/>
      <c r="AR28" s="221"/>
      <c r="AS28" s="31"/>
      <c r="AU28" s="216"/>
      <c r="AV28" s="98"/>
      <c r="AW28" s="31"/>
      <c r="AX28" s="31"/>
      <c r="AY28" s="98"/>
      <c r="AZ28" s="98"/>
      <c r="BA28" s="98"/>
      <c r="BB28" s="31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</row>
    <row r="29" spans="1:97" ht="12.95" customHeight="1">
      <c r="A29" s="15"/>
      <c r="B29" s="404"/>
      <c r="C29" s="405"/>
      <c r="D29" s="405"/>
      <c r="E29" s="405"/>
      <c r="F29" s="405"/>
      <c r="G29" s="405"/>
      <c r="H29" s="405"/>
      <c r="I29" s="406"/>
      <c r="J29" s="20"/>
      <c r="K29" s="368"/>
      <c r="L29" s="369"/>
      <c r="M29" s="18"/>
      <c r="N29" s="291"/>
      <c r="O29" s="292"/>
      <c r="P29" s="20"/>
      <c r="Q29" s="298"/>
      <c r="R29" s="299"/>
      <c r="S29" s="299"/>
      <c r="T29" s="299"/>
      <c r="U29" s="299"/>
      <c r="V29" s="299"/>
      <c r="W29" s="299"/>
      <c r="X29" s="300"/>
      <c r="Y29" s="259"/>
      <c r="Z29" s="277"/>
      <c r="AA29" s="277"/>
      <c r="AB29" s="277"/>
      <c r="AC29" s="270"/>
      <c r="AD29" s="277"/>
      <c r="AE29" s="263"/>
      <c r="AF29" s="266"/>
      <c r="AG29" s="267"/>
      <c r="AH29" s="266"/>
      <c r="AI29" s="266"/>
      <c r="AJ29" s="278"/>
      <c r="AK29" s="223"/>
      <c r="AL29" s="89">
        <v>2</v>
      </c>
      <c r="AM29" s="218" t="s">
        <v>146</v>
      </c>
      <c r="AN29" s="219" t="s">
        <v>85</v>
      </c>
      <c r="AO29" s="73" t="b">
        <f>NOT(OR(T8="",N10="",P12=""))</f>
        <v>0</v>
      </c>
      <c r="AP29" s="220"/>
      <c r="AQ29" s="220"/>
      <c r="AR29" s="221"/>
      <c r="AS29" s="31"/>
      <c r="AU29" s="216"/>
      <c r="AV29" s="98"/>
      <c r="AW29" s="31"/>
      <c r="AX29" s="31"/>
      <c r="AY29" s="98"/>
      <c r="AZ29" s="111"/>
      <c r="BA29" s="111"/>
      <c r="BB29" s="31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</row>
    <row r="30" spans="1:97" ht="12.95" customHeight="1">
      <c r="A30" s="15"/>
      <c r="B30" s="374"/>
      <c r="C30" s="375"/>
      <c r="D30" s="375"/>
      <c r="E30" s="375"/>
      <c r="F30" s="375"/>
      <c r="G30" s="375"/>
      <c r="H30" s="375"/>
      <c r="I30" s="376"/>
      <c r="J30" s="20"/>
      <c r="K30" s="370"/>
      <c r="L30" s="371"/>
      <c r="M30" s="18"/>
      <c r="N30" s="293"/>
      <c r="O30" s="294"/>
      <c r="P30" s="20"/>
      <c r="Q30" s="298"/>
      <c r="R30" s="299"/>
      <c r="S30" s="299"/>
      <c r="T30" s="299"/>
      <c r="U30" s="299"/>
      <c r="V30" s="299"/>
      <c r="W30" s="299"/>
      <c r="X30" s="300"/>
      <c r="Y30" s="22"/>
      <c r="Z30" s="136"/>
      <c r="AA30" s="31"/>
      <c r="AB30" s="136"/>
      <c r="AC30" s="31"/>
      <c r="AD30" s="113"/>
      <c r="AE30" s="114"/>
      <c r="AF30" s="60"/>
      <c r="AG30" s="65"/>
      <c r="AH30" s="60"/>
      <c r="AI30" s="60"/>
      <c r="AJ30" s="257"/>
      <c r="AL30" s="89">
        <v>3</v>
      </c>
      <c r="AM30" s="218" t="s">
        <v>147</v>
      </c>
      <c r="AN30" s="219" t="s">
        <v>86</v>
      </c>
      <c r="AO30" s="73" t="b">
        <f>NOT(OR(T8="",N10="",R12=""))</f>
        <v>0</v>
      </c>
      <c r="AP30" s="220"/>
      <c r="AQ30" s="220"/>
      <c r="AR30" s="221"/>
      <c r="AS30" s="31"/>
      <c r="AU30" s="216"/>
      <c r="AV30" s="98"/>
      <c r="AW30" s="31"/>
      <c r="AX30" s="111" t="s">
        <v>137</v>
      </c>
      <c r="AY30" s="111"/>
      <c r="AZ30" s="111"/>
      <c r="BA30" s="226"/>
      <c r="BB30" s="111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</row>
    <row r="31" spans="1:97" ht="12.95" customHeight="1" thickBot="1">
      <c r="A31" s="15"/>
      <c r="B31" s="377"/>
      <c r="C31" s="378"/>
      <c r="D31" s="378"/>
      <c r="E31" s="378"/>
      <c r="F31" s="378"/>
      <c r="G31" s="378"/>
      <c r="H31" s="378"/>
      <c r="I31" s="379"/>
      <c r="J31" s="150"/>
      <c r="K31" s="372"/>
      <c r="L31" s="373"/>
      <c r="M31" s="146"/>
      <c r="N31" s="349"/>
      <c r="O31" s="350"/>
      <c r="P31" s="150"/>
      <c r="Q31" s="398"/>
      <c r="R31" s="399"/>
      <c r="S31" s="399"/>
      <c r="T31" s="399"/>
      <c r="U31" s="399"/>
      <c r="V31" s="399"/>
      <c r="W31" s="399"/>
      <c r="X31" s="400"/>
      <c r="Y31" s="239"/>
      <c r="Z31" s="185"/>
      <c r="AA31" s="186"/>
      <c r="AB31" s="87"/>
      <c r="AC31" s="87"/>
      <c r="AD31" s="87"/>
      <c r="AE31" s="88"/>
      <c r="AF31" s="88"/>
      <c r="AG31" s="87"/>
      <c r="AH31" s="87"/>
      <c r="AI31" s="87"/>
      <c r="AJ31" s="258"/>
      <c r="AL31" s="89">
        <v>4</v>
      </c>
      <c r="AM31" s="218" t="s">
        <v>148</v>
      </c>
      <c r="AN31" s="219" t="s">
        <v>87</v>
      </c>
      <c r="AO31" s="73" t="b">
        <f>NOT(OR(T8="",N10="",T12=""))</f>
        <v>0</v>
      </c>
      <c r="AP31" s="220"/>
      <c r="AQ31" s="220"/>
      <c r="AR31" s="221"/>
      <c r="AS31" s="31"/>
      <c r="AU31" s="216"/>
      <c r="AV31" s="111" t="s">
        <v>135</v>
      </c>
      <c r="AW31" s="31">
        <v>1</v>
      </c>
      <c r="AX31" s="194" t="b">
        <f>AND(K37="",K38="",K39="",K40="",K41="")</f>
        <v>0</v>
      </c>
      <c r="AY31" s="194"/>
      <c r="AZ31" s="194"/>
      <c r="BA31" s="227"/>
      <c r="BB31" s="114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</row>
    <row r="32" spans="1:97" ht="12.95" customHeight="1">
      <c r="A32" s="15"/>
      <c r="B32" s="31"/>
      <c r="C32" s="31"/>
      <c r="D32" s="31"/>
      <c r="E32" s="31"/>
      <c r="F32" s="89"/>
      <c r="G32" s="73"/>
      <c r="H32" s="73"/>
      <c r="I32" s="91"/>
      <c r="J32" s="98"/>
      <c r="K32" s="99"/>
      <c r="L32" s="100"/>
      <c r="M32" s="31"/>
      <c r="N32" s="31"/>
      <c r="O32" s="31"/>
      <c r="P32" s="89"/>
      <c r="Q32" s="101"/>
      <c r="R32" s="102"/>
      <c r="S32" s="103"/>
      <c r="T32" s="103"/>
      <c r="U32" s="136"/>
      <c r="V32" s="136"/>
      <c r="W32" s="31"/>
      <c r="X32" s="31"/>
      <c r="Y32" s="31"/>
      <c r="Z32" s="89"/>
      <c r="AA32" s="101"/>
      <c r="AB32" s="102"/>
      <c r="AC32" s="60"/>
      <c r="AD32" s="60"/>
      <c r="AE32" s="65"/>
      <c r="AF32" s="65"/>
      <c r="AG32" s="60"/>
      <c r="AH32" s="60"/>
      <c r="AI32" s="60"/>
      <c r="AJ32" s="60"/>
      <c r="AL32" s="213">
        <v>5</v>
      </c>
      <c r="AM32" s="218" t="s">
        <v>149</v>
      </c>
      <c r="AN32" s="219" t="s">
        <v>88</v>
      </c>
      <c r="AO32" s="73" t="b">
        <f>NOT(OR(T8="",N10="",V12=""))</f>
        <v>0</v>
      </c>
      <c r="AP32" s="220"/>
      <c r="AQ32" s="220"/>
      <c r="AR32" s="221"/>
      <c r="AS32" s="31"/>
      <c r="AU32" s="216"/>
      <c r="AV32" s="194" t="b">
        <f>AND(SUM(K37:L41)&gt;0)</f>
        <v>1</v>
      </c>
      <c r="AW32" s="31">
        <v>2</v>
      </c>
      <c r="AX32" s="194" t="b">
        <f>AND(W37="",W38="",W39="",W40="",W41="")</f>
        <v>0</v>
      </c>
      <c r="AY32" s="194"/>
      <c r="AZ32" s="194"/>
      <c r="BA32" s="227"/>
      <c r="BB32" s="114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</row>
    <row r="33" spans="1:97" ht="12.95" customHeight="1" thickBot="1">
      <c r="A33" s="15"/>
      <c r="B33" s="104"/>
      <c r="C33" s="98"/>
      <c r="D33" s="98"/>
      <c r="E33" s="98"/>
      <c r="F33" s="98"/>
      <c r="G33" s="98"/>
      <c r="H33" s="98"/>
      <c r="I33" s="98"/>
      <c r="J33" s="17"/>
      <c r="K33" s="147"/>
      <c r="L33" s="105"/>
      <c r="M33" s="32"/>
      <c r="N33" s="104"/>
      <c r="O33" s="342"/>
      <c r="P33" s="342"/>
      <c r="Q33" s="342"/>
      <c r="R33" s="342"/>
      <c r="S33" s="342"/>
      <c r="T33" s="342"/>
      <c r="U33" s="342"/>
      <c r="V33" s="343"/>
      <c r="W33" s="343"/>
      <c r="X33" s="104"/>
      <c r="Y33" s="32"/>
      <c r="Z33" s="104"/>
      <c r="AA33" s="139"/>
      <c r="AB33" s="139"/>
      <c r="AC33" s="98"/>
      <c r="AD33" s="98"/>
      <c r="AE33" s="98"/>
      <c r="AF33" s="98"/>
      <c r="AG33" s="98"/>
      <c r="AH33" s="343"/>
      <c r="AI33" s="343"/>
      <c r="AJ33" s="104"/>
      <c r="AL33" s="89">
        <v>6</v>
      </c>
      <c r="AM33" s="218" t="s">
        <v>150</v>
      </c>
      <c r="AN33" s="222" t="s">
        <v>89</v>
      </c>
      <c r="AO33" s="73" t="b">
        <f>NOT(OR(T8="",N10="",X12=""))</f>
        <v>0</v>
      </c>
      <c r="AP33" s="220"/>
      <c r="AQ33" s="220"/>
      <c r="AR33" s="221"/>
      <c r="AS33" s="31"/>
      <c r="AU33" s="216"/>
      <c r="AV33" s="111" t="s">
        <v>136</v>
      </c>
      <c r="AW33" s="31">
        <v>3</v>
      </c>
      <c r="AX33" s="113" t="b">
        <f>AND(AI37="",AI38="",AI39="",AI40="",AI41="")</f>
        <v>0</v>
      </c>
      <c r="AY33" s="114"/>
      <c r="AZ33" s="114"/>
      <c r="BA33" s="227"/>
      <c r="BB33" s="114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</row>
    <row r="34" spans="1:97" ht="21.95" customHeight="1" thickBot="1">
      <c r="A34" s="15"/>
      <c r="B34" s="149">
        <f>IF(BC93=0,"",BC93)</f>
        <v>1</v>
      </c>
      <c r="C34" s="337" t="s">
        <v>173</v>
      </c>
      <c r="D34" s="337"/>
      <c r="E34" s="338"/>
      <c r="F34" s="352"/>
      <c r="G34" s="352"/>
      <c r="H34" s="352"/>
      <c r="I34" s="106"/>
      <c r="J34" s="17"/>
      <c r="K34" s="15"/>
      <c r="M34" s="107"/>
      <c r="N34" s="148">
        <f>IF(BC94=0,"",BC94)</f>
        <v>4</v>
      </c>
      <c r="O34" s="337" t="s">
        <v>173</v>
      </c>
      <c r="P34" s="337"/>
      <c r="Q34" s="338"/>
      <c r="R34" s="17"/>
      <c r="S34" s="15"/>
      <c r="U34" s="106"/>
      <c r="V34" s="15"/>
      <c r="W34" s="15"/>
      <c r="Y34" s="107"/>
      <c r="Z34" s="148">
        <f>IF(BC95=0,"",BC95)</f>
        <v>3</v>
      </c>
      <c r="AA34" s="337" t="s">
        <v>173</v>
      </c>
      <c r="AB34" s="337"/>
      <c r="AC34" s="338"/>
      <c r="AG34" s="106"/>
      <c r="AL34" s="89">
        <v>7</v>
      </c>
      <c r="AM34" s="218" t="s">
        <v>151</v>
      </c>
      <c r="AN34" s="222" t="s">
        <v>90</v>
      </c>
      <c r="AO34" s="73" t="b">
        <f>NOT(OR(T8="",N10="",Z12=""))</f>
        <v>0</v>
      </c>
      <c r="AP34" s="220"/>
      <c r="AQ34" s="220"/>
      <c r="AR34" s="221"/>
      <c r="AS34" s="31"/>
      <c r="AU34" s="216"/>
      <c r="AV34" s="194" t="b">
        <f>AND(SUM(K37:L41)=0)</f>
        <v>0</v>
      </c>
      <c r="AW34" s="98">
        <v>4</v>
      </c>
      <c r="AX34" s="113" t="b">
        <f>AND(K48="",K49="",K50="",K51="",K52="")</f>
        <v>0</v>
      </c>
      <c r="AY34" s="114"/>
      <c r="AZ34" s="114"/>
      <c r="BA34" s="227"/>
      <c r="BB34" s="114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</row>
    <row r="35" spans="1:97" ht="21.95" customHeight="1" thickBot="1">
      <c r="A35" s="15"/>
      <c r="B35" s="339" t="str">
        <f>IF(B20="","",B20)</f>
        <v>Schuh, Christine</v>
      </c>
      <c r="C35" s="340"/>
      <c r="D35" s="340"/>
      <c r="E35" s="340"/>
      <c r="F35" s="340"/>
      <c r="G35" s="340"/>
      <c r="H35" s="340"/>
      <c r="I35" s="341"/>
      <c r="J35" s="392" t="str">
        <f>IF(C42="","",AR9)</f>
        <v/>
      </c>
      <c r="K35" s="393"/>
      <c r="L35" s="394"/>
      <c r="M35" s="32"/>
      <c r="N35" s="339" t="str">
        <f>IF(B22="","",B22)</f>
        <v>Titze, Katja</v>
      </c>
      <c r="O35" s="340"/>
      <c r="P35" s="340"/>
      <c r="Q35" s="340"/>
      <c r="R35" s="340"/>
      <c r="S35" s="340"/>
      <c r="T35" s="340"/>
      <c r="U35" s="341"/>
      <c r="V35" s="334" t="str">
        <f>IF(O42="","",AS9)</f>
        <v/>
      </c>
      <c r="W35" s="335"/>
      <c r="X35" s="336"/>
      <c r="Y35" s="32"/>
      <c r="Z35" s="339" t="str">
        <f>IF(B24="","",B24)</f>
        <v>Abbenath, Gloria</v>
      </c>
      <c r="AA35" s="340"/>
      <c r="AB35" s="340"/>
      <c r="AC35" s="340"/>
      <c r="AD35" s="340"/>
      <c r="AE35" s="340"/>
      <c r="AF35" s="340"/>
      <c r="AG35" s="341"/>
      <c r="AH35" s="334" t="str">
        <f>IF(AA42="","",AT9)</f>
        <v/>
      </c>
      <c r="AI35" s="335"/>
      <c r="AJ35" s="336"/>
      <c r="AL35" s="89">
        <v>8</v>
      </c>
      <c r="AM35" s="218" t="s">
        <v>152</v>
      </c>
      <c r="AN35" s="222" t="s">
        <v>91</v>
      </c>
      <c r="AO35" s="73" t="b">
        <f>NOT(OR(T8="",N10="",AB12=""))</f>
        <v>0</v>
      </c>
      <c r="AP35" s="220"/>
      <c r="AQ35" s="220"/>
      <c r="AR35" s="221"/>
      <c r="AS35" s="31"/>
      <c r="AU35" s="216"/>
      <c r="AV35" s="111" t="s">
        <v>134</v>
      </c>
      <c r="AW35" s="98">
        <v>5</v>
      </c>
      <c r="AX35" s="113" t="b">
        <f>AND(W48="",W49="",W50="",W51="",W52="")</f>
        <v>1</v>
      </c>
      <c r="AY35" s="114"/>
      <c r="AZ35" s="114"/>
      <c r="BA35" s="227"/>
      <c r="BB35" s="114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</row>
    <row r="36" spans="1:97" ht="21.95" customHeight="1" thickBot="1">
      <c r="A36" s="15"/>
      <c r="B36" s="108" t="s">
        <v>18</v>
      </c>
      <c r="C36" s="325" t="s">
        <v>180</v>
      </c>
      <c r="D36" s="326"/>
      <c r="E36" s="327" t="s">
        <v>31</v>
      </c>
      <c r="F36" s="328"/>
      <c r="G36" s="329" t="s">
        <v>19</v>
      </c>
      <c r="H36" s="330"/>
      <c r="I36" s="331" t="s">
        <v>20</v>
      </c>
      <c r="J36" s="332"/>
      <c r="K36" s="325" t="s">
        <v>21</v>
      </c>
      <c r="L36" s="333"/>
      <c r="M36" s="107"/>
      <c r="N36" s="108" t="s">
        <v>18</v>
      </c>
      <c r="O36" s="325" t="s">
        <v>180</v>
      </c>
      <c r="P36" s="326"/>
      <c r="Q36" s="327" t="s">
        <v>31</v>
      </c>
      <c r="R36" s="328"/>
      <c r="S36" s="329" t="s">
        <v>19</v>
      </c>
      <c r="T36" s="330"/>
      <c r="U36" s="331" t="s">
        <v>20</v>
      </c>
      <c r="V36" s="332"/>
      <c r="W36" s="325" t="s">
        <v>21</v>
      </c>
      <c r="X36" s="333"/>
      <c r="Y36" s="107"/>
      <c r="Z36" s="108" t="s">
        <v>18</v>
      </c>
      <c r="AA36" s="325" t="s">
        <v>180</v>
      </c>
      <c r="AB36" s="326"/>
      <c r="AC36" s="327" t="s">
        <v>31</v>
      </c>
      <c r="AD36" s="328"/>
      <c r="AE36" s="329" t="s">
        <v>19</v>
      </c>
      <c r="AF36" s="330"/>
      <c r="AG36" s="331" t="s">
        <v>20</v>
      </c>
      <c r="AH36" s="332"/>
      <c r="AI36" s="325" t="s">
        <v>21</v>
      </c>
      <c r="AJ36" s="333"/>
      <c r="AL36" s="31" t="s">
        <v>42</v>
      </c>
      <c r="AM36" s="218" t="s">
        <v>153</v>
      </c>
      <c r="AN36" s="228" t="s">
        <v>78</v>
      </c>
      <c r="AO36" s="73" t="b">
        <f>NOT(OR(W8="",N10=""))</f>
        <v>0</v>
      </c>
      <c r="AP36" s="220"/>
      <c r="AQ36" s="220"/>
      <c r="AR36" s="215"/>
      <c r="AS36" s="31"/>
      <c r="AU36" s="216"/>
      <c r="AV36" s="194" t="b">
        <f>AND(I42="")</f>
        <v>0</v>
      </c>
      <c r="AW36" s="98">
        <v>6</v>
      </c>
      <c r="AX36" s="113" t="b">
        <f>AND(AI48="",AI49="",AI50="",AI51="",AI52="")</f>
        <v>1</v>
      </c>
      <c r="AY36" s="114"/>
      <c r="AZ36" s="114"/>
      <c r="BA36" s="227"/>
      <c r="BB36" s="114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</row>
    <row r="37" spans="1:97" ht="21.95" customHeight="1" thickTop="1">
      <c r="A37" s="15"/>
      <c r="B37" s="128">
        <v>2</v>
      </c>
      <c r="C37" s="313">
        <v>20</v>
      </c>
      <c r="D37" s="313"/>
      <c r="E37" s="313">
        <v>37</v>
      </c>
      <c r="F37" s="313"/>
      <c r="G37" s="313">
        <v>5</v>
      </c>
      <c r="H37" s="314"/>
      <c r="I37" s="324">
        <f>IF(OR(C37="",E37=""),"",C37/E37)</f>
        <v>0.54054054054054057</v>
      </c>
      <c r="J37" s="318"/>
      <c r="K37" s="318">
        <f>IF(B37="","",IF(B37&gt;=1,I37,IF(B37=0,"---","")))</f>
        <v>0.54054054054054057</v>
      </c>
      <c r="L37" s="319"/>
      <c r="M37" s="32"/>
      <c r="N37" s="128">
        <v>2</v>
      </c>
      <c r="O37" s="313">
        <v>20</v>
      </c>
      <c r="P37" s="313"/>
      <c r="Q37" s="313">
        <v>17</v>
      </c>
      <c r="R37" s="313"/>
      <c r="S37" s="313">
        <v>4</v>
      </c>
      <c r="T37" s="314"/>
      <c r="U37" s="324">
        <f>IF(OR(O37="",Q37=""),"",O37/Q37)</f>
        <v>1.1764705882352942</v>
      </c>
      <c r="V37" s="318"/>
      <c r="W37" s="318">
        <f>IF(N37="","",IF(N37&gt;=1,U37,IF(N37=0,"---","")))</f>
        <v>1.1764705882352942</v>
      </c>
      <c r="X37" s="319"/>
      <c r="Y37" s="32"/>
      <c r="Z37" s="128">
        <v>0</v>
      </c>
      <c r="AA37" s="313">
        <v>6</v>
      </c>
      <c r="AB37" s="313"/>
      <c r="AC37" s="313">
        <v>17</v>
      </c>
      <c r="AD37" s="313"/>
      <c r="AE37" s="313">
        <v>2</v>
      </c>
      <c r="AF37" s="314"/>
      <c r="AG37" s="324">
        <f>IF(OR(AA37="",AC37=""),"",AA37/AC37)</f>
        <v>0.35294117647058826</v>
      </c>
      <c r="AH37" s="318"/>
      <c r="AI37" s="318" t="str">
        <f>IF(Z37="","",IF(Z37&gt;=1,AG37,IF(Z37=0,"---","")))</f>
        <v>---</v>
      </c>
      <c r="AJ37" s="319"/>
      <c r="AL37" s="31" t="s">
        <v>43</v>
      </c>
      <c r="AM37" s="218" t="s">
        <v>141</v>
      </c>
      <c r="AN37" s="222" t="s">
        <v>92</v>
      </c>
      <c r="AO37" s="73" t="b">
        <f>NOT(OR(N8="",W10="",N12=""))</f>
        <v>0</v>
      </c>
      <c r="AP37" s="220"/>
      <c r="AQ37" s="220"/>
      <c r="AR37" s="221"/>
      <c r="AS37" s="207"/>
      <c r="AU37" s="216"/>
      <c r="AV37" s="194"/>
      <c r="AW37" s="31"/>
      <c r="AX37" s="113"/>
      <c r="AY37" s="114"/>
      <c r="AZ37" s="114"/>
      <c r="BA37" s="227"/>
      <c r="BB37" s="114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</row>
    <row r="38" spans="1:97" ht="21.95" customHeight="1">
      <c r="A38" s="15"/>
      <c r="B38" s="129">
        <v>2</v>
      </c>
      <c r="C38" s="313">
        <v>20</v>
      </c>
      <c r="D38" s="313"/>
      <c r="E38" s="313">
        <v>34</v>
      </c>
      <c r="F38" s="313"/>
      <c r="G38" s="313">
        <v>3</v>
      </c>
      <c r="H38" s="314"/>
      <c r="I38" s="324">
        <f t="shared" ref="I38:I41" si="20">IF(OR(C38="",E38=""),"",C38/E38)</f>
        <v>0.58823529411764708</v>
      </c>
      <c r="J38" s="318"/>
      <c r="K38" s="318">
        <f t="shared" ref="K38:K41" si="21">IF(B38="","",IF(B38&gt;=1,I38,IF(B38=0,"---","")))</f>
        <v>0.58823529411764708</v>
      </c>
      <c r="L38" s="319"/>
      <c r="M38" s="32"/>
      <c r="N38" s="129">
        <v>0</v>
      </c>
      <c r="O38" s="313">
        <v>17</v>
      </c>
      <c r="P38" s="313"/>
      <c r="Q38" s="313">
        <v>34</v>
      </c>
      <c r="R38" s="313"/>
      <c r="S38" s="313">
        <v>3</v>
      </c>
      <c r="T38" s="314"/>
      <c r="U38" s="324">
        <f t="shared" ref="U38:U41" si="22">IF(OR(O38="",Q38=""),"",O38/Q38)</f>
        <v>0.5</v>
      </c>
      <c r="V38" s="318"/>
      <c r="W38" s="318" t="str">
        <f t="shared" ref="W38:W41" si="23">IF(N38="","",IF(N38&gt;=1,U38,IF(N38=0,"---","")))</f>
        <v>---</v>
      </c>
      <c r="X38" s="319"/>
      <c r="Y38" s="32"/>
      <c r="Z38" s="129">
        <v>0</v>
      </c>
      <c r="AA38" s="313">
        <v>18</v>
      </c>
      <c r="AB38" s="313"/>
      <c r="AC38" s="313">
        <v>37</v>
      </c>
      <c r="AD38" s="313"/>
      <c r="AE38" s="313">
        <v>2</v>
      </c>
      <c r="AF38" s="314"/>
      <c r="AG38" s="324">
        <f t="shared" ref="AG38:AG41" si="24">IF(OR(AA38="",AC38=""),"",AA38/AC38)</f>
        <v>0.48648648648648651</v>
      </c>
      <c r="AH38" s="318"/>
      <c r="AI38" s="318" t="str">
        <f t="shared" ref="AI38:AI41" si="25">IF(Z38="","",IF(Z38&gt;=1,AG38,IF(Z38=0,"---","")))</f>
        <v>---</v>
      </c>
      <c r="AJ38" s="319"/>
      <c r="AL38" s="31">
        <v>2</v>
      </c>
      <c r="AM38" s="218" t="s">
        <v>146</v>
      </c>
      <c r="AN38" s="222" t="s">
        <v>93</v>
      </c>
      <c r="AO38" s="73" t="b">
        <f>NOT(OR(N8="",W10="",P12=""))</f>
        <v>0</v>
      </c>
      <c r="AP38" s="220"/>
      <c r="AQ38" s="220"/>
      <c r="AR38" s="221"/>
      <c r="AS38" s="207"/>
      <c r="AU38" s="216"/>
      <c r="AV38" s="194"/>
      <c r="AW38" s="31"/>
      <c r="AX38" s="113"/>
      <c r="AY38" s="114"/>
      <c r="AZ38" s="114"/>
      <c r="BA38" s="227"/>
      <c r="BB38" s="114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</row>
    <row r="39" spans="1:97" ht="21.95" customHeight="1">
      <c r="A39" s="15"/>
      <c r="B39" s="128">
        <v>0</v>
      </c>
      <c r="C39" s="313">
        <v>6</v>
      </c>
      <c r="D39" s="313"/>
      <c r="E39" s="313">
        <v>14</v>
      </c>
      <c r="F39" s="313"/>
      <c r="G39" s="313">
        <v>2</v>
      </c>
      <c r="H39" s="314"/>
      <c r="I39" s="324">
        <f t="shared" si="20"/>
        <v>0.42857142857142855</v>
      </c>
      <c r="J39" s="318"/>
      <c r="K39" s="318" t="str">
        <f t="shared" si="21"/>
        <v>---</v>
      </c>
      <c r="L39" s="319"/>
      <c r="M39" s="32"/>
      <c r="N39" s="128">
        <v>0</v>
      </c>
      <c r="O39" s="313">
        <v>17</v>
      </c>
      <c r="P39" s="313"/>
      <c r="Q39" s="313">
        <v>34</v>
      </c>
      <c r="R39" s="313"/>
      <c r="S39" s="313">
        <v>3</v>
      </c>
      <c r="T39" s="314"/>
      <c r="U39" s="324">
        <f t="shared" si="22"/>
        <v>0.5</v>
      </c>
      <c r="V39" s="318"/>
      <c r="W39" s="318" t="str">
        <f t="shared" si="23"/>
        <v>---</v>
      </c>
      <c r="X39" s="319"/>
      <c r="Y39" s="32"/>
      <c r="Z39" s="128">
        <v>2</v>
      </c>
      <c r="AA39" s="313">
        <v>20</v>
      </c>
      <c r="AB39" s="313"/>
      <c r="AC39" s="313">
        <v>14</v>
      </c>
      <c r="AD39" s="313"/>
      <c r="AE39" s="313">
        <v>4</v>
      </c>
      <c r="AF39" s="314"/>
      <c r="AG39" s="324">
        <f t="shared" si="24"/>
        <v>1.4285714285714286</v>
      </c>
      <c r="AH39" s="318"/>
      <c r="AI39" s="318">
        <f t="shared" si="25"/>
        <v>1.4285714285714286</v>
      </c>
      <c r="AJ39" s="319"/>
      <c r="AL39" s="31">
        <v>3</v>
      </c>
      <c r="AM39" s="218" t="s">
        <v>147</v>
      </c>
      <c r="AN39" s="219" t="s">
        <v>94</v>
      </c>
      <c r="AO39" s="73" t="b">
        <f>NOT(OR(N8="",W10="",R12=""))</f>
        <v>0</v>
      </c>
      <c r="AP39" s="220"/>
      <c r="AQ39" s="220"/>
      <c r="AR39" s="221"/>
      <c r="AS39" s="207"/>
      <c r="AU39" s="216"/>
      <c r="AV39" s="98"/>
      <c r="AW39" s="98"/>
      <c r="AX39" s="194"/>
      <c r="AY39" s="194"/>
      <c r="AZ39" s="194"/>
      <c r="BA39" s="227"/>
      <c r="BB39" s="114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</row>
    <row r="40" spans="1:97" ht="21.95" customHeight="1">
      <c r="A40" s="15"/>
      <c r="B40" s="129"/>
      <c r="C40" s="313"/>
      <c r="D40" s="313"/>
      <c r="E40" s="313"/>
      <c r="F40" s="313"/>
      <c r="G40" s="313"/>
      <c r="H40" s="314"/>
      <c r="I40" s="324" t="str">
        <f t="shared" si="20"/>
        <v/>
      </c>
      <c r="J40" s="318"/>
      <c r="K40" s="318" t="str">
        <f t="shared" si="21"/>
        <v/>
      </c>
      <c r="L40" s="319"/>
      <c r="M40" s="32"/>
      <c r="N40" s="129"/>
      <c r="O40" s="313"/>
      <c r="P40" s="313"/>
      <c r="Q40" s="313"/>
      <c r="R40" s="313"/>
      <c r="S40" s="313"/>
      <c r="T40" s="314"/>
      <c r="U40" s="324" t="str">
        <f t="shared" si="22"/>
        <v/>
      </c>
      <c r="V40" s="318"/>
      <c r="W40" s="318" t="str">
        <f t="shared" si="23"/>
        <v/>
      </c>
      <c r="X40" s="319"/>
      <c r="Y40" s="32"/>
      <c r="Z40" s="129"/>
      <c r="AA40" s="313"/>
      <c r="AB40" s="313"/>
      <c r="AC40" s="313"/>
      <c r="AD40" s="313"/>
      <c r="AE40" s="313"/>
      <c r="AF40" s="314"/>
      <c r="AG40" s="324" t="str">
        <f t="shared" si="24"/>
        <v/>
      </c>
      <c r="AH40" s="318"/>
      <c r="AI40" s="318" t="str">
        <f t="shared" si="25"/>
        <v/>
      </c>
      <c r="AJ40" s="319"/>
      <c r="AL40" s="31">
        <v>4</v>
      </c>
      <c r="AM40" s="218" t="s">
        <v>149</v>
      </c>
      <c r="AN40" s="219" t="s">
        <v>95</v>
      </c>
      <c r="AO40" s="73" t="b">
        <f>NOT(OR(N8="",W10="",T12=""))</f>
        <v>0</v>
      </c>
      <c r="AP40" s="220"/>
      <c r="AQ40" s="220"/>
      <c r="AR40" s="221"/>
      <c r="AS40" s="207"/>
      <c r="AU40" s="216"/>
      <c r="AV40" s="98"/>
      <c r="AW40" s="98"/>
      <c r="AX40" s="98"/>
      <c r="AY40" s="98"/>
      <c r="AZ40" s="98"/>
      <c r="BA40" s="98"/>
      <c r="BB40" s="31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21.95" customHeight="1" thickBot="1">
      <c r="A41" s="15"/>
      <c r="B41" s="130"/>
      <c r="C41" s="313"/>
      <c r="D41" s="313"/>
      <c r="E41" s="313"/>
      <c r="F41" s="313"/>
      <c r="G41" s="313"/>
      <c r="H41" s="314"/>
      <c r="I41" s="315" t="str">
        <f t="shared" si="20"/>
        <v/>
      </c>
      <c r="J41" s="316"/>
      <c r="K41" s="316" t="str">
        <f t="shared" si="21"/>
        <v/>
      </c>
      <c r="L41" s="317"/>
      <c r="M41" s="32"/>
      <c r="N41" s="130"/>
      <c r="O41" s="313"/>
      <c r="P41" s="313"/>
      <c r="Q41" s="313"/>
      <c r="R41" s="313"/>
      <c r="S41" s="313"/>
      <c r="T41" s="314"/>
      <c r="U41" s="315" t="str">
        <f t="shared" si="22"/>
        <v/>
      </c>
      <c r="V41" s="316"/>
      <c r="W41" s="316" t="str">
        <f t="shared" si="23"/>
        <v/>
      </c>
      <c r="X41" s="317"/>
      <c r="Y41" s="32"/>
      <c r="Z41" s="130"/>
      <c r="AA41" s="313"/>
      <c r="AB41" s="313"/>
      <c r="AC41" s="313"/>
      <c r="AD41" s="313"/>
      <c r="AE41" s="313"/>
      <c r="AF41" s="314"/>
      <c r="AG41" s="315" t="str">
        <f t="shared" si="24"/>
        <v/>
      </c>
      <c r="AH41" s="316"/>
      <c r="AI41" s="316" t="str">
        <f t="shared" si="25"/>
        <v/>
      </c>
      <c r="AJ41" s="317"/>
      <c r="AL41" s="31" t="s">
        <v>51</v>
      </c>
      <c r="AM41" s="218" t="s">
        <v>147</v>
      </c>
      <c r="AN41" s="228" t="s">
        <v>78</v>
      </c>
      <c r="AO41" s="73" t="b">
        <f>NOT(OR(N8="",W10="",AF8=""))</f>
        <v>0</v>
      </c>
      <c r="AP41" s="220"/>
      <c r="AQ41" s="220"/>
      <c r="AR41" s="215"/>
      <c r="AS41" s="31"/>
      <c r="AU41" s="216"/>
      <c r="AV41" s="98"/>
      <c r="AW41" s="98"/>
      <c r="AX41" s="98"/>
      <c r="AY41" s="98"/>
      <c r="AZ41" s="98"/>
      <c r="BA41" s="98"/>
      <c r="BB41" s="31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</row>
    <row r="42" spans="1:97" ht="21.95" customHeight="1" thickTop="1" thickBot="1">
      <c r="A42" s="15"/>
      <c r="B42" s="140">
        <f>IF(AND(B37="",B38="",B39="",B40="",B41=""),"",SUM(B37:B41))</f>
        <v>4</v>
      </c>
      <c r="C42" s="320">
        <f t="shared" ref="C42:E42" si="26">IF(AND(C37="",C38="",C39="",C40=""),"",SUM(C37:C41))</f>
        <v>46</v>
      </c>
      <c r="D42" s="321"/>
      <c r="E42" s="320">
        <f t="shared" si="26"/>
        <v>85</v>
      </c>
      <c r="F42" s="322"/>
      <c r="G42" s="320">
        <f>IF(AND(G37="",G38="",G39="",G40=""),"",MAX(G37:H41))</f>
        <v>5</v>
      </c>
      <c r="H42" s="322"/>
      <c r="I42" s="310">
        <f>IF(OR(C42="",E42=""),"",C42/E42)</f>
        <v>0.54117647058823526</v>
      </c>
      <c r="J42" s="311"/>
      <c r="K42" s="311">
        <f>IF(B42=0,"---",IF(B42="","",IF(AX31=FALSE,MAX(K37:L41),"")))</f>
        <v>0.58823529411764708</v>
      </c>
      <c r="L42" s="312"/>
      <c r="M42" s="109"/>
      <c r="N42" s="140">
        <f>IF(AND(N37="",N38="",N39="",N40="",N41=""),"",SUM(N37:N41))</f>
        <v>2</v>
      </c>
      <c r="O42" s="320">
        <f t="shared" ref="O42" si="27">IF(AND(O37="",O38="",O39="",O40=""),"",SUM(O37:O41))</f>
        <v>54</v>
      </c>
      <c r="P42" s="321"/>
      <c r="Q42" s="320">
        <f t="shared" ref="Q42" si="28">IF(AND(Q37="",Q38="",Q39="",Q40=""),"",SUM(Q37:Q41))</f>
        <v>85</v>
      </c>
      <c r="R42" s="322"/>
      <c r="S42" s="320">
        <f>IF(AND(S37="",S38="",S39="",S40=""),"",MAX(S37:T41))</f>
        <v>4</v>
      </c>
      <c r="T42" s="322"/>
      <c r="U42" s="310">
        <f>IF(OR(O42="",Q42=""),"",O42/Q42)</f>
        <v>0.63529411764705879</v>
      </c>
      <c r="V42" s="311"/>
      <c r="W42" s="311">
        <f>IF(N42=0,"---",IF(N42="","",IF(BJ31=FALSE,MAX(W37:X41),"")))</f>
        <v>1.1764705882352942</v>
      </c>
      <c r="X42" s="312"/>
      <c r="Y42" s="32"/>
      <c r="Z42" s="140">
        <f>IF(AND(Z37="",Z38="",Z39="",Z40="",Z41=""),"",SUM(Z37:Z41))</f>
        <v>2</v>
      </c>
      <c r="AA42" s="320">
        <f t="shared" ref="AA42" si="29">IF(AND(AA37="",AA38="",AA39="",AA40=""),"",SUM(AA37:AA41))</f>
        <v>44</v>
      </c>
      <c r="AB42" s="321"/>
      <c r="AC42" s="320">
        <f t="shared" ref="AC42" si="30">IF(AND(AC37="",AC38="",AC39="",AC40=""),"",SUM(AC37:AC41))</f>
        <v>68</v>
      </c>
      <c r="AD42" s="322"/>
      <c r="AE42" s="320">
        <f>IF(AND(AE37="",AE38="",AE39="",AE40=""),"",MAX(AE37:AF41))</f>
        <v>4</v>
      </c>
      <c r="AF42" s="322"/>
      <c r="AG42" s="310">
        <f>IF(OR(AA42="",AC42=""),"",AA42/AC42)</f>
        <v>0.6470588235294118</v>
      </c>
      <c r="AH42" s="311"/>
      <c r="AI42" s="311">
        <f>IF(Z42=0,"---",IF(Z42="","",IF(BV31=FALSE,MAX(AI37:AJ41),"")))</f>
        <v>1.4285714285714286</v>
      </c>
      <c r="AJ42" s="312"/>
      <c r="AL42" s="31" t="s">
        <v>44</v>
      </c>
      <c r="AM42" s="218" t="s">
        <v>146</v>
      </c>
      <c r="AN42" s="219" t="s">
        <v>84</v>
      </c>
      <c r="AO42" s="73" t="b">
        <f>NOT(OR(N8="",Z10="",N12=""))</f>
        <v>0</v>
      </c>
      <c r="AP42" s="220"/>
      <c r="AQ42" s="220"/>
      <c r="AR42" s="221"/>
      <c r="AS42" s="31"/>
      <c r="AU42" s="216"/>
      <c r="AV42" s="31"/>
      <c r="AW42" s="31"/>
      <c r="AX42" s="31"/>
      <c r="AY42" s="31"/>
      <c r="AZ42" s="31"/>
      <c r="BA42" s="31"/>
      <c r="BB42" s="31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</row>
    <row r="43" spans="1:97" ht="21.95" customHeight="1">
      <c r="A43" s="15"/>
      <c r="B43" s="59"/>
      <c r="C43" s="31"/>
      <c r="D43" s="110"/>
      <c r="E43" s="31"/>
      <c r="F43" s="89"/>
      <c r="G43" s="73"/>
      <c r="H43" s="73"/>
      <c r="I43" s="73"/>
      <c r="J43" s="73"/>
      <c r="K43" s="32"/>
      <c r="L43" s="32"/>
      <c r="M43" s="111"/>
      <c r="N43" s="31"/>
      <c r="O43" s="89"/>
      <c r="P43" s="73"/>
      <c r="Q43" s="73"/>
      <c r="R43" s="73"/>
      <c r="S43" s="96"/>
      <c r="T43" s="96"/>
      <c r="U43" s="96"/>
      <c r="V43" s="31"/>
      <c r="W43" s="31"/>
      <c r="X43" s="31"/>
      <c r="Y43" s="89"/>
      <c r="Z43" s="73"/>
      <c r="AA43" s="73"/>
      <c r="AB43" s="31"/>
      <c r="AC43" s="31"/>
      <c r="AD43" s="63"/>
      <c r="AE43" s="64"/>
      <c r="AF43" s="64"/>
      <c r="AG43" s="63"/>
      <c r="AH43" s="63"/>
      <c r="AI43" s="63"/>
      <c r="AJ43" s="63"/>
      <c r="AL43" s="31">
        <v>2</v>
      </c>
      <c r="AM43" s="218" t="s">
        <v>154</v>
      </c>
      <c r="AN43" s="219" t="s">
        <v>96</v>
      </c>
      <c r="AO43" s="73" t="b">
        <f>NOT(OR(N8="",Z10="",P12=""))</f>
        <v>0</v>
      </c>
      <c r="AP43" s="220"/>
      <c r="AQ43" s="220"/>
      <c r="AR43" s="221"/>
      <c r="AS43" s="31"/>
      <c r="AU43" s="216"/>
      <c r="AV43" s="31"/>
      <c r="AW43" s="31"/>
      <c r="AX43" s="31"/>
      <c r="AY43" s="31"/>
      <c r="AZ43" s="31"/>
      <c r="BA43" s="31"/>
      <c r="BB43" s="31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1:97" ht="21.95" customHeight="1" thickBot="1">
      <c r="A44" s="15"/>
      <c r="B44" s="104"/>
      <c r="C44" s="32"/>
      <c r="D44" s="32"/>
      <c r="E44" s="32"/>
      <c r="F44" s="32"/>
      <c r="G44" s="32"/>
      <c r="H44" s="32"/>
      <c r="I44" s="32"/>
      <c r="J44" s="97"/>
      <c r="K44" s="97"/>
      <c r="L44" s="104"/>
      <c r="M44" s="32"/>
      <c r="N44" s="104"/>
      <c r="O44" s="32"/>
      <c r="P44" s="32"/>
      <c r="Q44" s="32"/>
      <c r="R44" s="32"/>
      <c r="S44" s="32"/>
      <c r="T44" s="32"/>
      <c r="U44" s="32"/>
      <c r="V44" s="135"/>
      <c r="W44" s="135"/>
      <c r="X44" s="104"/>
      <c r="Y44" s="32"/>
      <c r="Z44" s="104"/>
      <c r="AA44" s="32"/>
      <c r="AB44" s="32"/>
      <c r="AC44" s="136"/>
      <c r="AD44" s="136"/>
      <c r="AE44" s="136"/>
      <c r="AF44" s="136"/>
      <c r="AG44" s="136"/>
      <c r="AH44" s="97"/>
      <c r="AI44" s="97"/>
      <c r="AJ44" s="104"/>
      <c r="AL44" s="31">
        <v>3</v>
      </c>
      <c r="AM44" s="218" t="s">
        <v>140</v>
      </c>
      <c r="AN44" s="219" t="s">
        <v>97</v>
      </c>
      <c r="AO44" s="73" t="b">
        <f>NOT(OR(N8="",Z10="",R12=""))</f>
        <v>0</v>
      </c>
      <c r="AP44" s="220"/>
      <c r="AQ44" s="220"/>
      <c r="AR44" s="221"/>
      <c r="AS44" s="31"/>
      <c r="AU44" s="216"/>
      <c r="AV44" s="31"/>
      <c r="AW44" s="31"/>
      <c r="AX44" s="31"/>
      <c r="AY44" s="31"/>
      <c r="AZ44" s="31"/>
      <c r="BA44" s="31"/>
      <c r="BB44" s="31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</row>
    <row r="45" spans="1:97" ht="21.95" customHeight="1" thickBot="1">
      <c r="A45" s="15"/>
      <c r="B45" s="148">
        <f>IF(BC96=0,"",BC96)</f>
        <v>2</v>
      </c>
      <c r="C45" s="337" t="s">
        <v>173</v>
      </c>
      <c r="D45" s="337"/>
      <c r="E45" s="338"/>
      <c r="G45" s="17"/>
      <c r="I45" s="106"/>
      <c r="J45" s="17"/>
      <c r="K45" s="15"/>
      <c r="M45" s="107"/>
      <c r="N45" s="148" t="str">
        <f>IF(BC97=0,"",BC97)</f>
        <v/>
      </c>
      <c r="O45" s="337" t="s">
        <v>174</v>
      </c>
      <c r="P45" s="337"/>
      <c r="Q45" s="338"/>
      <c r="S45" s="15"/>
      <c r="U45" s="106"/>
      <c r="V45" s="15"/>
      <c r="W45" s="15"/>
      <c r="Y45" s="107"/>
      <c r="Z45" s="148" t="str">
        <f>IF(BC98=0,"",BC98)</f>
        <v/>
      </c>
      <c r="AA45" s="337" t="s">
        <v>173</v>
      </c>
      <c r="AB45" s="337"/>
      <c r="AC45" s="338"/>
      <c r="AG45" s="106"/>
      <c r="AL45" s="217" t="s">
        <v>52</v>
      </c>
      <c r="AM45" s="218" t="s">
        <v>155</v>
      </c>
      <c r="AN45" s="228" t="s">
        <v>78</v>
      </c>
      <c r="AO45" s="73" t="b">
        <f>NOT(OR(N8="",Z10="",AF8=""))</f>
        <v>0</v>
      </c>
      <c r="AP45" s="220"/>
      <c r="AQ45" s="220"/>
      <c r="AR45" s="215"/>
      <c r="AS45" s="31"/>
      <c r="AU45" s="216"/>
      <c r="AV45" s="31"/>
      <c r="AW45" s="31"/>
      <c r="AX45" s="31"/>
      <c r="AY45" s="31"/>
      <c r="AZ45" s="31"/>
      <c r="BA45" s="31"/>
      <c r="BB45" s="31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</row>
    <row r="46" spans="1:97" s="18" customFormat="1" ht="21.95" customHeight="1" thickBot="1">
      <c r="B46" s="339" t="str">
        <f>IF(B26="","",B26)</f>
        <v>Ott, Ursula</v>
      </c>
      <c r="C46" s="340"/>
      <c r="D46" s="340"/>
      <c r="E46" s="340"/>
      <c r="F46" s="340"/>
      <c r="G46" s="340"/>
      <c r="H46" s="340"/>
      <c r="I46" s="341"/>
      <c r="J46" s="334" t="str">
        <f>IF(C53="","",AU9)</f>
        <v/>
      </c>
      <c r="K46" s="335"/>
      <c r="L46" s="336"/>
      <c r="M46" s="32"/>
      <c r="N46" s="339" t="str">
        <f>IF(B28="","",B28)</f>
        <v/>
      </c>
      <c r="O46" s="340"/>
      <c r="P46" s="340"/>
      <c r="Q46" s="340"/>
      <c r="R46" s="340"/>
      <c r="S46" s="340"/>
      <c r="T46" s="340"/>
      <c r="U46" s="341"/>
      <c r="V46" s="334" t="str">
        <f>IF(O53="","",AV9)</f>
        <v/>
      </c>
      <c r="W46" s="335"/>
      <c r="X46" s="336"/>
      <c r="Y46" s="32"/>
      <c r="Z46" s="339" t="str">
        <f>IF(B30="","",B30)</f>
        <v/>
      </c>
      <c r="AA46" s="340"/>
      <c r="AB46" s="340"/>
      <c r="AC46" s="340"/>
      <c r="AD46" s="340"/>
      <c r="AE46" s="340"/>
      <c r="AF46" s="340"/>
      <c r="AG46" s="341"/>
      <c r="AH46" s="334" t="str">
        <f>IF(AA53="","",AW9)</f>
        <v/>
      </c>
      <c r="AI46" s="335"/>
      <c r="AJ46" s="336"/>
      <c r="AL46" s="217" t="s">
        <v>45</v>
      </c>
      <c r="AM46" s="218" t="s">
        <v>143</v>
      </c>
      <c r="AN46" s="219" t="s">
        <v>98</v>
      </c>
      <c r="AO46" s="73" t="b">
        <f>NOT(OR(N8="",Q10="",N12=""))</f>
        <v>0</v>
      </c>
      <c r="AP46" s="220"/>
      <c r="AQ46" s="220"/>
      <c r="AR46" s="221"/>
      <c r="AS46" s="31"/>
      <c r="AU46" s="216"/>
      <c r="AV46" s="31"/>
      <c r="AW46" s="31"/>
      <c r="AX46" s="31"/>
      <c r="AY46" s="31"/>
      <c r="AZ46" s="31"/>
      <c r="BA46" s="31"/>
      <c r="BB46" s="31"/>
    </row>
    <row r="47" spans="1:97" s="18" customFormat="1" ht="21.95" customHeight="1" thickBot="1">
      <c r="B47" s="108" t="s">
        <v>18</v>
      </c>
      <c r="C47" s="325" t="s">
        <v>180</v>
      </c>
      <c r="D47" s="326"/>
      <c r="E47" s="327" t="s">
        <v>31</v>
      </c>
      <c r="F47" s="328"/>
      <c r="G47" s="329" t="s">
        <v>19</v>
      </c>
      <c r="H47" s="330"/>
      <c r="I47" s="331" t="s">
        <v>20</v>
      </c>
      <c r="J47" s="332"/>
      <c r="K47" s="325" t="s">
        <v>21</v>
      </c>
      <c r="L47" s="333"/>
      <c r="M47" s="107"/>
      <c r="N47" s="108" t="s">
        <v>18</v>
      </c>
      <c r="O47" s="325" t="s">
        <v>180</v>
      </c>
      <c r="P47" s="326"/>
      <c r="Q47" s="327" t="s">
        <v>31</v>
      </c>
      <c r="R47" s="328"/>
      <c r="S47" s="329" t="s">
        <v>19</v>
      </c>
      <c r="T47" s="330"/>
      <c r="U47" s="331" t="s">
        <v>20</v>
      </c>
      <c r="V47" s="332"/>
      <c r="W47" s="325" t="s">
        <v>21</v>
      </c>
      <c r="X47" s="333"/>
      <c r="Y47" s="107"/>
      <c r="Z47" s="108" t="s">
        <v>18</v>
      </c>
      <c r="AA47" s="325" t="s">
        <v>180</v>
      </c>
      <c r="AB47" s="326"/>
      <c r="AC47" s="327" t="s">
        <v>31</v>
      </c>
      <c r="AD47" s="328"/>
      <c r="AE47" s="329" t="s">
        <v>19</v>
      </c>
      <c r="AF47" s="330"/>
      <c r="AG47" s="331" t="s">
        <v>20</v>
      </c>
      <c r="AH47" s="332"/>
      <c r="AI47" s="325" t="s">
        <v>21</v>
      </c>
      <c r="AJ47" s="333"/>
      <c r="AL47" s="31">
        <v>2</v>
      </c>
      <c r="AM47" s="218" t="s">
        <v>144</v>
      </c>
      <c r="AN47" s="219" t="s">
        <v>99</v>
      </c>
      <c r="AO47" s="73" t="b">
        <f>NOT(OR(N8="",Q10="",P12=""))</f>
        <v>0</v>
      </c>
      <c r="AP47" s="220"/>
      <c r="AQ47" s="220"/>
      <c r="AR47" s="221"/>
      <c r="AS47" s="31"/>
      <c r="AU47" s="216"/>
      <c r="AV47" s="31"/>
      <c r="AW47" s="31"/>
      <c r="AX47" s="31"/>
      <c r="AY47" s="31"/>
      <c r="AZ47" s="31"/>
      <c r="BA47" s="31"/>
      <c r="BB47" s="31"/>
    </row>
    <row r="48" spans="1:97" s="18" customFormat="1" ht="21.95" customHeight="1" thickTop="1">
      <c r="B48" s="128">
        <v>0</v>
      </c>
      <c r="C48" s="313">
        <v>16</v>
      </c>
      <c r="D48" s="313"/>
      <c r="E48" s="313">
        <v>37</v>
      </c>
      <c r="F48" s="313"/>
      <c r="G48" s="313">
        <v>3</v>
      </c>
      <c r="H48" s="314"/>
      <c r="I48" s="324">
        <f>IF(OR(C48="",E48=""),"",C48/E48)</f>
        <v>0.43243243243243246</v>
      </c>
      <c r="J48" s="318"/>
      <c r="K48" s="318" t="str">
        <f>IF(B48="","",IF(B48&gt;=1,I48,IF(B48=0,"---","")))</f>
        <v>---</v>
      </c>
      <c r="L48" s="319"/>
      <c r="M48" s="32"/>
      <c r="N48" s="128"/>
      <c r="O48" s="313"/>
      <c r="P48" s="313"/>
      <c r="Q48" s="313"/>
      <c r="R48" s="313"/>
      <c r="S48" s="313"/>
      <c r="T48" s="314"/>
      <c r="U48" s="324" t="str">
        <f>IF(OR(O48="",Q48=""),"",O48/Q48)</f>
        <v/>
      </c>
      <c r="V48" s="318"/>
      <c r="W48" s="318" t="str">
        <f>IF(N48="","",IF(N48&gt;=1,U48,IF(N48=0,"---","")))</f>
        <v/>
      </c>
      <c r="X48" s="319"/>
      <c r="Y48" s="32"/>
      <c r="Z48" s="128"/>
      <c r="AA48" s="313"/>
      <c r="AB48" s="313"/>
      <c r="AC48" s="313"/>
      <c r="AD48" s="313"/>
      <c r="AE48" s="313"/>
      <c r="AF48" s="314"/>
      <c r="AG48" s="324" t="str">
        <f>IF(OR(AA48="",AC48=""),"",AA48/AC48)</f>
        <v/>
      </c>
      <c r="AH48" s="318"/>
      <c r="AI48" s="318" t="str">
        <f>IF(Z48="","",IF(Z48&gt;=1,AG48,IF(Z48=0,"---","")))</f>
        <v/>
      </c>
      <c r="AJ48" s="319"/>
      <c r="AL48" s="31">
        <v>3</v>
      </c>
      <c r="AM48" s="218" t="s">
        <v>145</v>
      </c>
      <c r="AN48" s="219" t="s">
        <v>100</v>
      </c>
      <c r="AO48" s="73" t="b">
        <f>NOT(OR(N8="",Q10="",R12=""))</f>
        <v>0</v>
      </c>
      <c r="AP48" s="220"/>
      <c r="AQ48" s="220"/>
      <c r="AR48" s="221"/>
      <c r="AS48" s="31"/>
      <c r="AU48" s="216"/>
      <c r="AV48" s="31"/>
      <c r="AW48" s="31"/>
      <c r="AX48" s="31"/>
      <c r="AY48" s="31"/>
      <c r="AZ48" s="31"/>
      <c r="BA48" s="31"/>
      <c r="BB48" s="31"/>
    </row>
    <row r="49" spans="2:54" s="18" customFormat="1" ht="21.95" customHeight="1">
      <c r="B49" s="129">
        <v>2</v>
      </c>
      <c r="C49" s="313">
        <v>20</v>
      </c>
      <c r="D49" s="313"/>
      <c r="E49" s="313">
        <v>37</v>
      </c>
      <c r="F49" s="313"/>
      <c r="G49" s="313">
        <v>5</v>
      </c>
      <c r="H49" s="314"/>
      <c r="I49" s="324">
        <f t="shared" ref="I49:I52" si="31">IF(OR(C49="",E49=""),"",C49/E49)</f>
        <v>0.54054054054054057</v>
      </c>
      <c r="J49" s="318"/>
      <c r="K49" s="318">
        <f t="shared" ref="K49:K52" si="32">IF(B49="","",IF(B49&gt;=1,I49,IF(B49=0,"---","")))</f>
        <v>0.54054054054054057</v>
      </c>
      <c r="L49" s="319"/>
      <c r="M49" s="32"/>
      <c r="N49" s="129"/>
      <c r="O49" s="313"/>
      <c r="P49" s="313"/>
      <c r="Q49" s="313"/>
      <c r="R49" s="313"/>
      <c r="S49" s="313"/>
      <c r="T49" s="314"/>
      <c r="U49" s="324" t="str">
        <f t="shared" ref="U49:U52" si="33">IF(OR(O49="",Q49=""),"",O49/Q49)</f>
        <v/>
      </c>
      <c r="V49" s="318"/>
      <c r="W49" s="318" t="str">
        <f t="shared" ref="W49:W52" si="34">IF(N49="","",IF(N49&gt;=1,U49,IF(N49=0,"---","")))</f>
        <v/>
      </c>
      <c r="X49" s="319"/>
      <c r="Y49" s="32"/>
      <c r="Z49" s="129"/>
      <c r="AA49" s="313"/>
      <c r="AB49" s="313"/>
      <c r="AC49" s="313"/>
      <c r="AD49" s="313"/>
      <c r="AE49" s="313"/>
      <c r="AF49" s="314"/>
      <c r="AG49" s="324" t="str">
        <f t="shared" ref="AG49:AG52" si="35">IF(OR(AA49="",AC49=""),"",AA49/AC49)</f>
        <v/>
      </c>
      <c r="AH49" s="318"/>
      <c r="AI49" s="318" t="str">
        <f t="shared" ref="AI49:AI52" si="36">IF(Z49="","",IF(Z49&gt;=1,AG49,IF(Z49=0,"---","")))</f>
        <v/>
      </c>
      <c r="AJ49" s="319"/>
      <c r="AL49" s="217" t="s">
        <v>50</v>
      </c>
      <c r="AM49" s="218" t="s">
        <v>153</v>
      </c>
      <c r="AN49" s="228" t="s">
        <v>78</v>
      </c>
      <c r="AO49" s="73" t="b">
        <f>NOT(OR(N8="",AF8="",Q10=""))</f>
        <v>0</v>
      </c>
      <c r="AP49" s="220"/>
      <c r="AQ49" s="220"/>
      <c r="AR49" s="215"/>
      <c r="AS49" s="194"/>
      <c r="AU49" s="216"/>
      <c r="AV49" s="31"/>
      <c r="AW49" s="31"/>
      <c r="AX49" s="31"/>
      <c r="AY49" s="31"/>
      <c r="AZ49" s="31"/>
      <c r="BA49" s="31"/>
      <c r="BB49" s="31"/>
    </row>
    <row r="50" spans="2:54" s="18" customFormat="1" ht="21.95" customHeight="1">
      <c r="B50" s="128">
        <v>2</v>
      </c>
      <c r="C50" s="313">
        <v>20</v>
      </c>
      <c r="D50" s="313"/>
      <c r="E50" s="313">
        <v>34</v>
      </c>
      <c r="F50" s="313"/>
      <c r="G50" s="313">
        <v>4</v>
      </c>
      <c r="H50" s="314"/>
      <c r="I50" s="324">
        <f t="shared" si="31"/>
        <v>0.58823529411764708</v>
      </c>
      <c r="J50" s="318"/>
      <c r="K50" s="318">
        <f t="shared" si="32"/>
        <v>0.58823529411764708</v>
      </c>
      <c r="L50" s="319"/>
      <c r="M50" s="32"/>
      <c r="N50" s="128"/>
      <c r="O50" s="313"/>
      <c r="P50" s="313"/>
      <c r="Q50" s="313"/>
      <c r="R50" s="313"/>
      <c r="S50" s="313"/>
      <c r="T50" s="314"/>
      <c r="U50" s="324" t="str">
        <f t="shared" si="33"/>
        <v/>
      </c>
      <c r="V50" s="318"/>
      <c r="W50" s="318" t="str">
        <f t="shared" si="34"/>
        <v/>
      </c>
      <c r="X50" s="319"/>
      <c r="Y50" s="32"/>
      <c r="Z50" s="128"/>
      <c r="AA50" s="313"/>
      <c r="AB50" s="313"/>
      <c r="AC50" s="313"/>
      <c r="AD50" s="313"/>
      <c r="AE50" s="313"/>
      <c r="AF50" s="314"/>
      <c r="AG50" s="324" t="str">
        <f t="shared" si="35"/>
        <v/>
      </c>
      <c r="AH50" s="318"/>
      <c r="AI50" s="318" t="str">
        <f t="shared" si="36"/>
        <v/>
      </c>
      <c r="AJ50" s="319"/>
      <c r="AL50" s="31" t="s">
        <v>46</v>
      </c>
      <c r="AM50" s="218" t="s">
        <v>156</v>
      </c>
      <c r="AN50" s="222" t="s">
        <v>101</v>
      </c>
      <c r="AO50" s="73" t="b">
        <f>NOT(OR(N8="",T10="",N12=""))</f>
        <v>0</v>
      </c>
      <c r="AP50" s="220"/>
      <c r="AQ50" s="220"/>
      <c r="AR50" s="221"/>
      <c r="AS50" s="207"/>
      <c r="AU50" s="216"/>
      <c r="AV50" s="31"/>
      <c r="AW50" s="31"/>
      <c r="AX50" s="31"/>
      <c r="AY50" s="31"/>
      <c r="AZ50" s="31"/>
      <c r="BA50" s="31"/>
      <c r="BB50" s="31"/>
    </row>
    <row r="51" spans="2:54" s="18" customFormat="1" ht="21.95" customHeight="1">
      <c r="B51" s="129"/>
      <c r="C51" s="313"/>
      <c r="D51" s="313"/>
      <c r="E51" s="313"/>
      <c r="F51" s="313"/>
      <c r="G51" s="313"/>
      <c r="H51" s="314"/>
      <c r="I51" s="324" t="str">
        <f t="shared" si="31"/>
        <v/>
      </c>
      <c r="J51" s="318"/>
      <c r="K51" s="318" t="str">
        <f t="shared" si="32"/>
        <v/>
      </c>
      <c r="L51" s="319"/>
      <c r="M51" s="32"/>
      <c r="N51" s="129"/>
      <c r="O51" s="313"/>
      <c r="P51" s="313"/>
      <c r="Q51" s="313"/>
      <c r="R51" s="313"/>
      <c r="S51" s="313"/>
      <c r="T51" s="314"/>
      <c r="U51" s="324" t="str">
        <f t="shared" si="33"/>
        <v/>
      </c>
      <c r="V51" s="318"/>
      <c r="W51" s="318" t="str">
        <f t="shared" si="34"/>
        <v/>
      </c>
      <c r="X51" s="319"/>
      <c r="Y51" s="32"/>
      <c r="Z51" s="129"/>
      <c r="AA51" s="313"/>
      <c r="AB51" s="313"/>
      <c r="AC51" s="313"/>
      <c r="AD51" s="313"/>
      <c r="AE51" s="313"/>
      <c r="AF51" s="314"/>
      <c r="AG51" s="324" t="str">
        <f t="shared" si="35"/>
        <v/>
      </c>
      <c r="AH51" s="318"/>
      <c r="AI51" s="318" t="str">
        <f t="shared" si="36"/>
        <v/>
      </c>
      <c r="AJ51" s="319"/>
      <c r="AL51" s="31">
        <v>2</v>
      </c>
      <c r="AM51" s="218" t="s">
        <v>157</v>
      </c>
      <c r="AN51" s="219" t="s">
        <v>102</v>
      </c>
      <c r="AO51" s="73" t="b">
        <f>NOT(OR(N8="",T10="",P12=""))</f>
        <v>0</v>
      </c>
      <c r="AP51" s="220"/>
      <c r="AQ51" s="220"/>
      <c r="AR51" s="221"/>
      <c r="AS51" s="207"/>
      <c r="AU51" s="216"/>
      <c r="AV51" s="31"/>
      <c r="AW51" s="31"/>
      <c r="AX51" s="31"/>
      <c r="AY51" s="31"/>
      <c r="AZ51" s="31"/>
      <c r="BA51" s="31"/>
      <c r="BB51" s="31"/>
    </row>
    <row r="52" spans="2:54" s="18" customFormat="1" ht="21.95" customHeight="1" thickBot="1">
      <c r="B52" s="130"/>
      <c r="C52" s="313"/>
      <c r="D52" s="313"/>
      <c r="E52" s="313"/>
      <c r="F52" s="313"/>
      <c r="G52" s="313"/>
      <c r="H52" s="314"/>
      <c r="I52" s="315" t="str">
        <f t="shared" si="31"/>
        <v/>
      </c>
      <c r="J52" s="316"/>
      <c r="K52" s="316" t="str">
        <f t="shared" si="32"/>
        <v/>
      </c>
      <c r="L52" s="317"/>
      <c r="M52" s="32"/>
      <c r="N52" s="130"/>
      <c r="O52" s="313"/>
      <c r="P52" s="313"/>
      <c r="Q52" s="313"/>
      <c r="R52" s="313"/>
      <c r="S52" s="313"/>
      <c r="T52" s="314"/>
      <c r="U52" s="315" t="str">
        <f t="shared" si="33"/>
        <v/>
      </c>
      <c r="V52" s="316"/>
      <c r="W52" s="316" t="str">
        <f t="shared" si="34"/>
        <v/>
      </c>
      <c r="X52" s="317"/>
      <c r="Y52" s="32"/>
      <c r="Z52" s="130"/>
      <c r="AA52" s="313"/>
      <c r="AB52" s="313"/>
      <c r="AC52" s="313"/>
      <c r="AD52" s="313"/>
      <c r="AE52" s="313"/>
      <c r="AF52" s="314"/>
      <c r="AG52" s="315" t="str">
        <f t="shared" si="35"/>
        <v/>
      </c>
      <c r="AH52" s="316"/>
      <c r="AI52" s="316" t="str">
        <f t="shared" si="36"/>
        <v/>
      </c>
      <c r="AJ52" s="317"/>
      <c r="AL52" s="31">
        <v>3</v>
      </c>
      <c r="AM52" s="218" t="s">
        <v>158</v>
      </c>
      <c r="AN52" s="219" t="s">
        <v>103</v>
      </c>
      <c r="AO52" s="73" t="b">
        <f>NOT(OR(N8="",T10="",R12=""))</f>
        <v>0</v>
      </c>
      <c r="AP52" s="220"/>
      <c r="AQ52" s="220"/>
      <c r="AR52" s="221"/>
      <c r="AS52" s="207"/>
      <c r="AU52" s="216"/>
      <c r="AV52" s="31"/>
      <c r="AW52" s="31"/>
      <c r="AX52" s="31"/>
      <c r="AY52" s="31"/>
      <c r="AZ52" s="31"/>
      <c r="BA52" s="31"/>
      <c r="BB52" s="31"/>
    </row>
    <row r="53" spans="2:54" s="18" customFormat="1" ht="21.95" customHeight="1" thickTop="1" thickBot="1">
      <c r="B53" s="140">
        <f>IF(AND(B48="",B49="",B50="",B51="",B52=""),"",SUM(B48:B52))</f>
        <v>4</v>
      </c>
      <c r="C53" s="320">
        <f t="shared" ref="C53" si="37">IF(AND(C48="",C49="",C50="",C51=""),"",SUM(C48:C52))</f>
        <v>56</v>
      </c>
      <c r="D53" s="321"/>
      <c r="E53" s="320">
        <f t="shared" ref="E53" si="38">IF(AND(E48="",E49="",E50="",E51=""),"",SUM(E48:E52))</f>
        <v>108</v>
      </c>
      <c r="F53" s="322"/>
      <c r="G53" s="320">
        <f>IF(AND(G48="",G49="",G50="",G51=""),"",MAX(G48:H52))</f>
        <v>5</v>
      </c>
      <c r="H53" s="322"/>
      <c r="I53" s="310">
        <f>IF(OR(C53="",E53=""),"",C53/E53)</f>
        <v>0.51851851851851849</v>
      </c>
      <c r="J53" s="311"/>
      <c r="K53" s="311">
        <f>IF(B53=0,"---",IF(B53="","",IF(AX42=FALSE,MAX(K48:L52),"")))</f>
        <v>0.58823529411764708</v>
      </c>
      <c r="L53" s="312"/>
      <c r="M53" s="112"/>
      <c r="N53" s="140" t="str">
        <f>IF(AND(N48="",N49="",N50="",N51="",N52=""),"",SUM(N48:N52))</f>
        <v/>
      </c>
      <c r="O53" s="320" t="str">
        <f t="shared" ref="O53" si="39">IF(AND(O48="",O49="",O50="",O51=""),"",SUM(O48:O52))</f>
        <v/>
      </c>
      <c r="P53" s="321"/>
      <c r="Q53" s="320" t="str">
        <f t="shared" ref="Q53" si="40">IF(AND(Q48="",Q49="",Q50="",Q51=""),"",SUM(Q48:Q52))</f>
        <v/>
      </c>
      <c r="R53" s="322"/>
      <c r="S53" s="320" t="str">
        <f>IF(AND(S48="",S49="",S50="",S51=""),"",MAX(S48:T52))</f>
        <v/>
      </c>
      <c r="T53" s="322"/>
      <c r="U53" s="310" t="str">
        <f>IF(OR(O53="",Q53=""),"",O53/Q53)</f>
        <v/>
      </c>
      <c r="V53" s="311"/>
      <c r="W53" s="311" t="str">
        <f>IF(N53=0,"---",IF(N53="","",IF(BJ42=FALSE,MAX(W48:X52),"")))</f>
        <v/>
      </c>
      <c r="X53" s="312"/>
      <c r="Y53" s="112"/>
      <c r="Z53" s="140" t="str">
        <f>IF(AND(Z48="",Z49="",Z50="",Z51="",Z52=""),"",SUM(Z48:Z52))</f>
        <v/>
      </c>
      <c r="AA53" s="320" t="str">
        <f t="shared" ref="AA53" si="41">IF(AND(AA48="",AA49="",AA50="",AA51=""),"",SUM(AA48:AA52))</f>
        <v/>
      </c>
      <c r="AB53" s="321"/>
      <c r="AC53" s="320" t="str">
        <f t="shared" ref="AC53" si="42">IF(AND(AC48="",AC49="",AC50="",AC51=""),"",SUM(AC48:AC52))</f>
        <v/>
      </c>
      <c r="AD53" s="322"/>
      <c r="AE53" s="320" t="str">
        <f>IF(AND(AE48="",AE49="",AE50="",AE51=""),"",MAX(AE48:AF52))</f>
        <v/>
      </c>
      <c r="AF53" s="322"/>
      <c r="AG53" s="310" t="str">
        <f>IF(OR(AA53="",AC53=""),"",AA53/AC53)</f>
        <v/>
      </c>
      <c r="AH53" s="311"/>
      <c r="AI53" s="311" t="str">
        <f>IF(Z53=0,"---",IF(Z53="","",IF(BV42=FALSE,MAX(AI48:AJ52),"")))</f>
        <v/>
      </c>
      <c r="AJ53" s="312"/>
      <c r="AL53" s="31">
        <v>4</v>
      </c>
      <c r="AM53" s="218" t="s">
        <v>159</v>
      </c>
      <c r="AN53" s="219" t="s">
        <v>104</v>
      </c>
      <c r="AO53" s="73" t="b">
        <f>NOT(OR(N8="",T10="",T12=""))</f>
        <v>0</v>
      </c>
      <c r="AP53" s="220"/>
      <c r="AQ53" s="220"/>
      <c r="AR53" s="221"/>
      <c r="AS53" s="207"/>
      <c r="AU53" s="216"/>
      <c r="AV53" s="31"/>
      <c r="AW53" s="31"/>
      <c r="AX53" s="31"/>
      <c r="AY53" s="31"/>
      <c r="AZ53" s="31"/>
      <c r="BA53" s="31"/>
      <c r="BB53" s="31"/>
    </row>
    <row r="54" spans="2:54" s="18" customFormat="1" ht="12.95" customHeight="1">
      <c r="B54" s="31"/>
      <c r="C54" s="32"/>
      <c r="D54" s="32"/>
      <c r="E54" s="32"/>
      <c r="F54" s="113"/>
      <c r="G54" s="114"/>
      <c r="H54" s="114"/>
      <c r="I54" s="115"/>
      <c r="J54" s="115"/>
      <c r="K54" s="31"/>
      <c r="L54" s="32"/>
      <c r="M54" s="32"/>
      <c r="N54" s="32"/>
      <c r="O54" s="113"/>
      <c r="P54" s="114"/>
      <c r="Q54" s="114"/>
      <c r="R54" s="115"/>
      <c r="S54" s="31"/>
      <c r="T54" s="31"/>
      <c r="U54" s="31"/>
      <c r="V54" s="32"/>
      <c r="W54" s="32"/>
      <c r="X54" s="32"/>
      <c r="Y54" s="113"/>
      <c r="Z54" s="114"/>
      <c r="AA54" s="114"/>
      <c r="AB54" s="116"/>
      <c r="AC54" s="31"/>
      <c r="AD54" s="31"/>
      <c r="AE54" s="32"/>
      <c r="AF54" s="32"/>
      <c r="AG54" s="31"/>
      <c r="AH54" s="31"/>
      <c r="AI54" s="31"/>
      <c r="AJ54" s="31"/>
      <c r="AL54" s="217" t="s">
        <v>47</v>
      </c>
      <c r="AM54" s="218" t="s">
        <v>160</v>
      </c>
      <c r="AN54" s="228" t="s">
        <v>78</v>
      </c>
      <c r="AO54" s="73" t="b">
        <f>NOT(OR(W8="",T10=""))</f>
        <v>0</v>
      </c>
      <c r="AP54" s="220"/>
      <c r="AQ54" s="220"/>
      <c r="AR54" s="215"/>
      <c r="AS54" s="194"/>
      <c r="AU54" s="216"/>
      <c r="AV54" s="31"/>
      <c r="AW54" s="31"/>
      <c r="AX54" s="31"/>
      <c r="AY54" s="31"/>
      <c r="AZ54" s="31"/>
      <c r="BA54" s="31"/>
      <c r="BB54" s="31"/>
    </row>
    <row r="55" spans="2:54" s="18" customFormat="1" ht="12.95" customHeight="1">
      <c r="B55" s="31"/>
      <c r="C55" s="136"/>
      <c r="D55" s="136"/>
      <c r="E55" s="136"/>
      <c r="F55" s="113"/>
      <c r="G55" s="114"/>
      <c r="H55" s="114"/>
      <c r="I55" s="115"/>
      <c r="J55" s="115"/>
      <c r="K55" s="31"/>
      <c r="L55" s="136"/>
      <c r="M55" s="136"/>
      <c r="N55" s="136"/>
      <c r="O55" s="113"/>
      <c r="P55" s="114"/>
      <c r="Q55" s="114"/>
      <c r="R55" s="115"/>
      <c r="S55" s="31"/>
      <c r="T55" s="31"/>
      <c r="U55" s="31"/>
      <c r="V55" s="136"/>
      <c r="W55" s="136"/>
      <c r="X55" s="136"/>
      <c r="Y55" s="113"/>
      <c r="Z55" s="114"/>
      <c r="AA55" s="114"/>
      <c r="AB55" s="116"/>
      <c r="AC55" s="31"/>
      <c r="AD55" s="31"/>
      <c r="AE55" s="136"/>
      <c r="AF55" s="136"/>
      <c r="AG55" s="31"/>
      <c r="AH55" s="31"/>
      <c r="AI55" s="31"/>
      <c r="AJ55" s="31"/>
      <c r="AL55" s="217"/>
      <c r="AM55" s="218"/>
      <c r="AN55" s="228"/>
      <c r="AO55" s="73"/>
      <c r="AP55" s="220"/>
      <c r="AQ55" s="220"/>
      <c r="AR55" s="215"/>
      <c r="AS55" s="194"/>
      <c r="AU55" s="216"/>
      <c r="AV55" s="31"/>
      <c r="AW55" s="31"/>
      <c r="AX55" s="31"/>
      <c r="AY55" s="31"/>
      <c r="AZ55" s="31"/>
      <c r="BA55" s="31"/>
      <c r="BB55" s="31"/>
    </row>
    <row r="56" spans="2:54" s="18" customFormat="1" ht="12.95" customHeight="1">
      <c r="B56" s="31"/>
      <c r="C56" s="136"/>
      <c r="D56" s="136"/>
      <c r="E56" s="136"/>
      <c r="F56" s="113"/>
      <c r="G56" s="114"/>
      <c r="H56" s="114"/>
      <c r="I56" s="115"/>
      <c r="J56" s="115"/>
      <c r="K56" s="31"/>
      <c r="L56" s="136"/>
      <c r="M56" s="136"/>
      <c r="N56" s="136"/>
      <c r="O56" s="113"/>
      <c r="P56" s="114"/>
      <c r="Q56" s="114"/>
      <c r="R56" s="115"/>
      <c r="S56" s="31"/>
      <c r="T56" s="31"/>
      <c r="U56" s="31"/>
      <c r="V56" s="136"/>
      <c r="W56" s="136"/>
      <c r="X56" s="136"/>
      <c r="Y56" s="113"/>
      <c r="Z56" s="114"/>
      <c r="AA56" s="114"/>
      <c r="AB56" s="116"/>
      <c r="AC56" s="31"/>
      <c r="AD56" s="31"/>
      <c r="AE56" s="136"/>
      <c r="AF56" s="136"/>
      <c r="AG56" s="31"/>
      <c r="AH56" s="31"/>
      <c r="AI56" s="31"/>
      <c r="AJ56" s="31"/>
      <c r="AL56" s="217"/>
      <c r="AM56" s="218"/>
      <c r="AN56" s="228"/>
      <c r="AO56" s="73"/>
      <c r="AP56" s="220"/>
      <c r="AQ56" s="220"/>
      <c r="AR56" s="215"/>
      <c r="AS56" s="194"/>
      <c r="AU56" s="216"/>
      <c r="AV56" s="31"/>
      <c r="AW56" s="31"/>
      <c r="AX56" s="31"/>
      <c r="AY56" s="31"/>
      <c r="AZ56" s="31"/>
      <c r="BA56" s="31"/>
      <c r="BB56" s="31"/>
    </row>
    <row r="57" spans="2:54" s="18" customFormat="1" ht="12.95" customHeight="1">
      <c r="B57" s="117" t="s">
        <v>22</v>
      </c>
      <c r="C57" s="136"/>
      <c r="D57" s="136"/>
      <c r="E57" s="136"/>
      <c r="F57" s="113"/>
      <c r="G57" s="114"/>
      <c r="H57" s="114"/>
      <c r="I57" s="115"/>
      <c r="J57" s="115"/>
      <c r="K57" s="31"/>
      <c r="L57" s="136"/>
      <c r="M57" s="136"/>
      <c r="N57" s="136"/>
      <c r="O57" s="113"/>
      <c r="P57" s="114"/>
      <c r="Q57" s="114"/>
      <c r="R57" s="115"/>
      <c r="S57" s="31"/>
      <c r="T57" s="31"/>
      <c r="U57" s="31"/>
      <c r="V57" s="136"/>
      <c r="W57" s="136"/>
      <c r="X57" s="136"/>
      <c r="Y57" s="113"/>
      <c r="Z57" s="114"/>
      <c r="AA57" s="114"/>
      <c r="AB57" s="116"/>
      <c r="AC57" s="31"/>
      <c r="AD57" s="31"/>
      <c r="AE57" s="136"/>
      <c r="AF57" s="136"/>
      <c r="AG57" s="31"/>
      <c r="AH57" s="31"/>
      <c r="AI57" s="31"/>
      <c r="AJ57" s="31"/>
      <c r="AL57" s="217"/>
      <c r="AM57" s="218"/>
      <c r="AN57" s="228"/>
      <c r="AO57" s="73"/>
      <c r="AP57" s="220"/>
      <c r="AQ57" s="220"/>
      <c r="AR57" s="215"/>
      <c r="AS57" s="194"/>
      <c r="AU57" s="216"/>
      <c r="AV57" s="31"/>
      <c r="AW57" s="31"/>
      <c r="AX57" s="31"/>
      <c r="AY57" s="31"/>
      <c r="AZ57" s="31"/>
      <c r="BA57" s="31"/>
      <c r="BB57" s="31"/>
    </row>
    <row r="58" spans="2:54" s="18" customFormat="1" ht="12.95" customHeight="1">
      <c r="B58" s="31"/>
      <c r="C58" s="136"/>
      <c r="D58" s="136"/>
      <c r="E58" s="136"/>
      <c r="F58" s="113"/>
      <c r="G58" s="114"/>
      <c r="H58" s="114"/>
      <c r="I58" s="115"/>
      <c r="J58" s="115"/>
      <c r="K58" s="31"/>
      <c r="L58" s="136"/>
      <c r="M58" s="136"/>
      <c r="N58" s="136"/>
      <c r="O58" s="113"/>
      <c r="P58" s="114"/>
      <c r="Q58" s="114"/>
      <c r="R58" s="115"/>
      <c r="S58" s="31"/>
      <c r="T58" s="31"/>
      <c r="U58" s="31"/>
      <c r="V58" s="136"/>
      <c r="W58" s="136"/>
      <c r="X58" s="136"/>
      <c r="Y58" s="113"/>
      <c r="Z58" s="114"/>
      <c r="AA58" s="114"/>
      <c r="AB58" s="116"/>
      <c r="AC58" s="31"/>
      <c r="AD58" s="31"/>
      <c r="AE58" s="136"/>
      <c r="AF58" s="136"/>
      <c r="AG58" s="31"/>
      <c r="AH58" s="31"/>
      <c r="AI58" s="31"/>
      <c r="AJ58" s="31"/>
      <c r="AL58" s="217"/>
      <c r="AM58" s="218"/>
      <c r="AN58" s="228"/>
      <c r="AO58" s="73"/>
      <c r="AP58" s="220"/>
      <c r="AQ58" s="220"/>
      <c r="AR58" s="215"/>
      <c r="AS58" s="194"/>
      <c r="AU58" s="216"/>
      <c r="AV58" s="31"/>
      <c r="AW58" s="31"/>
      <c r="AX58" s="31"/>
      <c r="AY58" s="31"/>
      <c r="AZ58" s="31"/>
      <c r="BA58" s="31"/>
      <c r="BB58" s="31"/>
    </row>
    <row r="59" spans="2:54" s="18" customFormat="1" ht="12.95" customHeight="1"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4"/>
      <c r="Z59" s="364"/>
      <c r="AA59" s="364"/>
      <c r="AB59" s="364"/>
      <c r="AC59" s="364"/>
      <c r="AD59" s="364"/>
      <c r="AE59" s="364"/>
      <c r="AF59" s="364"/>
      <c r="AG59" s="364"/>
      <c r="AH59" s="364"/>
      <c r="AI59" s="364"/>
      <c r="AJ59" s="364"/>
      <c r="AL59" s="217" t="s">
        <v>48</v>
      </c>
      <c r="AM59" s="218" t="s">
        <v>157</v>
      </c>
      <c r="AN59" s="228" t="s">
        <v>78</v>
      </c>
      <c r="AO59" s="73" t="b">
        <f>NOT(OR(AC8="",T10="",N8=""))</f>
        <v>0</v>
      </c>
      <c r="AP59" s="220"/>
      <c r="AQ59" s="220"/>
      <c r="AR59" s="215"/>
      <c r="AS59" s="31"/>
      <c r="AU59" s="216"/>
      <c r="AV59" s="31"/>
      <c r="AW59" s="31"/>
      <c r="AX59" s="31"/>
      <c r="AY59" s="31"/>
      <c r="AZ59" s="31"/>
      <c r="BA59" s="31"/>
      <c r="BB59" s="31"/>
    </row>
    <row r="60" spans="2:54" s="18" customFormat="1" ht="12.95" customHeight="1"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4"/>
      <c r="AL60" s="217" t="s">
        <v>49</v>
      </c>
      <c r="AM60" s="218" t="s">
        <v>191</v>
      </c>
      <c r="AN60" s="228" t="s">
        <v>78</v>
      </c>
      <c r="AO60" s="18" t="b">
        <f>AND(AP60=TRUE,AQ60=TRUE)</f>
        <v>0</v>
      </c>
      <c r="AP60" s="220" t="b">
        <f>(AND(Z8=""))</f>
        <v>1</v>
      </c>
      <c r="AQ60" s="73" t="b">
        <f>NOT(OR(N8="",AF8="",T10=""))</f>
        <v>0</v>
      </c>
      <c r="AR60" s="215"/>
      <c r="AS60" s="31"/>
      <c r="AU60" s="216"/>
      <c r="AV60" s="31"/>
      <c r="AW60" s="31"/>
      <c r="AX60" s="31"/>
      <c r="AY60" s="31"/>
      <c r="AZ60" s="31"/>
      <c r="BA60" s="31"/>
      <c r="BB60" s="31"/>
    </row>
    <row r="61" spans="2:54" s="18" customFormat="1" ht="12.95" customHeight="1"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L61" s="217" t="s">
        <v>166</v>
      </c>
      <c r="AM61" s="218" t="s">
        <v>9</v>
      </c>
      <c r="AN61" s="229" t="s">
        <v>61</v>
      </c>
      <c r="AO61" s="73" t="b">
        <f>NOT(OR(N8="",Z8="",T10=""))</f>
        <v>0</v>
      </c>
      <c r="AP61" s="220"/>
      <c r="AQ61" s="220"/>
      <c r="AR61" s="215"/>
      <c r="AS61" s="31"/>
      <c r="AU61" s="216"/>
      <c r="AV61" s="31"/>
      <c r="AW61" s="31"/>
      <c r="AX61" s="31"/>
      <c r="AY61" s="31"/>
      <c r="AZ61" s="31"/>
      <c r="BA61" s="31"/>
      <c r="BB61" s="31"/>
    </row>
    <row r="62" spans="2:54" s="18" customFormat="1" ht="12.95" customHeight="1"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L62" s="230" t="s">
        <v>65</v>
      </c>
      <c r="AM62" s="218" t="s">
        <v>161</v>
      </c>
      <c r="AN62" s="228" t="s">
        <v>78</v>
      </c>
      <c r="AO62" s="73" t="b">
        <f>NOT(OR(Q8="",T10=""))</f>
        <v>1</v>
      </c>
      <c r="AP62" s="220"/>
      <c r="AQ62" s="220"/>
      <c r="AR62" s="215"/>
      <c r="AS62" s="31"/>
      <c r="AU62" s="216"/>
      <c r="AV62" s="31"/>
      <c r="AW62" s="31"/>
      <c r="AX62" s="31"/>
      <c r="AY62" s="31"/>
      <c r="AZ62" s="31"/>
      <c r="BA62" s="31"/>
      <c r="BB62" s="31"/>
    </row>
    <row r="63" spans="2:54" s="18" customFormat="1" ht="12.95" customHeight="1">
      <c r="B63" s="364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L63" s="117" t="s">
        <v>55</v>
      </c>
      <c r="AM63" s="218"/>
      <c r="AN63" s="219"/>
      <c r="AO63" s="31"/>
      <c r="AP63" s="31"/>
      <c r="AQ63" s="31"/>
      <c r="AR63" s="221"/>
      <c r="AS63" s="31"/>
      <c r="AU63" s="216"/>
      <c r="AV63" s="31"/>
      <c r="AW63" s="31"/>
      <c r="AX63" s="31"/>
      <c r="AY63" s="31"/>
      <c r="AZ63" s="31"/>
      <c r="BA63" s="31"/>
      <c r="BB63" s="31"/>
    </row>
    <row r="64" spans="2:54" s="18" customFormat="1" ht="12.95" customHeight="1"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L64" s="217" t="s">
        <v>56</v>
      </c>
      <c r="AM64" s="218" t="s">
        <v>162</v>
      </c>
      <c r="AN64" s="219" t="s">
        <v>84</v>
      </c>
      <c r="AO64" s="73" t="b">
        <f>NOT(OR(N8="",N10="",N14=""))</f>
        <v>0</v>
      </c>
      <c r="AP64" s="31"/>
      <c r="AQ64" s="31"/>
      <c r="AR64" s="221"/>
      <c r="AS64" s="31"/>
      <c r="AU64" s="216"/>
      <c r="AV64" s="31"/>
      <c r="AW64" s="31"/>
      <c r="AX64" s="31"/>
      <c r="AY64" s="31"/>
      <c r="AZ64" s="31"/>
      <c r="BA64" s="31"/>
      <c r="BB64" s="31"/>
    </row>
    <row r="65" spans="2:97" s="18" customFormat="1" ht="12.95" customHeight="1">
      <c r="B65" s="31"/>
      <c r="C65" s="109"/>
      <c r="D65" s="109"/>
      <c r="E65" s="109"/>
      <c r="F65" s="118"/>
      <c r="G65" s="119"/>
      <c r="H65" s="119"/>
      <c r="I65" s="120"/>
      <c r="J65" s="120"/>
      <c r="K65" s="31"/>
      <c r="L65" s="109"/>
      <c r="M65" s="109"/>
      <c r="N65" s="109"/>
      <c r="O65" s="118"/>
      <c r="P65" s="119"/>
      <c r="Q65" s="119"/>
      <c r="R65" s="120"/>
      <c r="S65" s="31"/>
      <c r="T65" s="31"/>
      <c r="U65" s="31"/>
      <c r="V65" s="109"/>
      <c r="W65" s="109"/>
      <c r="X65" s="109"/>
      <c r="Y65" s="118"/>
      <c r="Z65" s="119"/>
      <c r="AA65" s="119"/>
      <c r="AB65" s="31"/>
      <c r="AC65" s="31"/>
      <c r="AD65" s="31"/>
      <c r="AE65" s="32"/>
      <c r="AF65" s="32"/>
      <c r="AG65" s="31"/>
      <c r="AH65" s="31"/>
      <c r="AI65" s="31"/>
      <c r="AJ65" s="31"/>
      <c r="AL65" s="217" t="s">
        <v>28</v>
      </c>
      <c r="AM65" s="218" t="s">
        <v>146</v>
      </c>
      <c r="AN65" s="219" t="s">
        <v>105</v>
      </c>
      <c r="AO65" s="73" t="b">
        <f>NOT(OR(N8="",N10="",P14=""))</f>
        <v>0</v>
      </c>
      <c r="AP65" s="31"/>
      <c r="AQ65" s="31"/>
      <c r="AR65" s="221"/>
      <c r="AS65" s="31"/>
      <c r="AU65" s="216"/>
      <c r="AV65" s="31"/>
      <c r="AW65" s="31"/>
      <c r="AX65" s="31"/>
      <c r="AY65" s="31"/>
      <c r="AZ65" s="31"/>
      <c r="BA65" s="31"/>
      <c r="BB65" s="31"/>
    </row>
    <row r="66" spans="2:97" s="18" customFormat="1" ht="12.95" customHeight="1">
      <c r="B66" s="117" t="s">
        <v>187</v>
      </c>
      <c r="C66" s="109"/>
      <c r="D66" s="109"/>
      <c r="E66" s="109"/>
      <c r="F66" s="118"/>
      <c r="G66" s="119"/>
      <c r="H66" s="119"/>
      <c r="I66" s="120"/>
      <c r="J66" s="120"/>
      <c r="K66" s="31"/>
      <c r="L66" s="109"/>
      <c r="M66" s="109"/>
      <c r="N66" s="109"/>
      <c r="O66" s="118"/>
      <c r="P66" s="119"/>
      <c r="Q66" s="119"/>
      <c r="R66" s="120"/>
      <c r="S66" s="31"/>
      <c r="T66" s="31"/>
      <c r="U66" s="31"/>
      <c r="V66" s="109"/>
      <c r="W66" s="109"/>
      <c r="X66" s="109"/>
      <c r="Y66" s="118"/>
      <c r="Z66" s="119"/>
      <c r="AA66" s="119"/>
      <c r="AB66" s="31"/>
      <c r="AC66" s="31"/>
      <c r="AD66" s="31"/>
      <c r="AE66" s="32"/>
      <c r="AF66" s="32"/>
      <c r="AG66" s="31"/>
      <c r="AH66" s="31"/>
      <c r="AI66" s="31"/>
      <c r="AJ66" s="31"/>
      <c r="AL66" s="217" t="s">
        <v>57</v>
      </c>
      <c r="AM66" s="218" t="s">
        <v>146</v>
      </c>
      <c r="AN66" s="219" t="s">
        <v>106</v>
      </c>
      <c r="AO66" s="73" t="b">
        <f>NOT(OR(N8="",AC10="",N14=""))</f>
        <v>0</v>
      </c>
      <c r="AP66" s="31"/>
      <c r="AQ66" s="31"/>
      <c r="AR66" s="221"/>
      <c r="AS66" s="31"/>
      <c r="AU66" s="216"/>
      <c r="AV66" s="31"/>
      <c r="AW66" s="31"/>
      <c r="AX66" s="31"/>
      <c r="AY66" s="31"/>
      <c r="AZ66" s="31"/>
      <c r="BA66" s="31"/>
      <c r="BB66" s="31"/>
    </row>
    <row r="67" spans="2:97" s="18" customFormat="1" ht="12.95" customHeight="1">
      <c r="B67" s="117" t="s">
        <v>188</v>
      </c>
      <c r="C67" s="109"/>
      <c r="D67" s="109"/>
      <c r="E67" s="109"/>
      <c r="F67" s="118"/>
      <c r="G67" s="119"/>
      <c r="H67" s="119"/>
      <c r="I67" s="120"/>
      <c r="J67" s="120"/>
      <c r="K67" s="31"/>
      <c r="L67" s="109"/>
      <c r="M67" s="109"/>
      <c r="N67" s="109"/>
      <c r="O67" s="118"/>
      <c r="P67" s="119"/>
      <c r="Q67" s="119"/>
      <c r="R67" s="120"/>
      <c r="S67" s="31"/>
      <c r="T67" s="31"/>
      <c r="U67" s="31"/>
      <c r="V67" s="109"/>
      <c r="W67" s="109"/>
      <c r="X67" s="109"/>
      <c r="Y67" s="118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L67" s="217" t="s">
        <v>28</v>
      </c>
      <c r="AM67" s="218" t="s">
        <v>147</v>
      </c>
      <c r="AN67" s="219" t="s">
        <v>107</v>
      </c>
      <c r="AO67" s="73" t="b">
        <f>NOT(OR(N8="",AC10="",P14=""))</f>
        <v>0</v>
      </c>
      <c r="AP67" s="31"/>
      <c r="AQ67" s="31"/>
      <c r="AR67" s="221"/>
      <c r="AS67" s="31"/>
      <c r="AU67" s="216"/>
      <c r="AV67" s="31"/>
      <c r="AW67" s="31"/>
      <c r="AX67" s="31"/>
      <c r="AY67" s="31"/>
      <c r="AZ67" s="31"/>
      <c r="BA67" s="31"/>
      <c r="BB67" s="31"/>
    </row>
    <row r="68" spans="2:97" s="18" customFormat="1" ht="12.95" customHeight="1">
      <c r="B68" s="34" t="s">
        <v>190</v>
      </c>
      <c r="C68" s="121"/>
      <c r="D68" s="122"/>
      <c r="E68" s="122"/>
      <c r="F68" s="123"/>
      <c r="G68" s="124"/>
      <c r="H68" s="124"/>
      <c r="I68" s="124"/>
      <c r="J68" s="124"/>
      <c r="K68" s="121"/>
      <c r="L68" s="125"/>
      <c r="M68" s="111"/>
      <c r="N68" s="31"/>
      <c r="O68" s="123"/>
      <c r="P68" s="124"/>
      <c r="Q68" s="124"/>
      <c r="R68" s="124"/>
      <c r="S68" s="126"/>
      <c r="T68" s="126"/>
      <c r="U68" s="126"/>
      <c r="V68" s="31"/>
      <c r="W68" s="111"/>
      <c r="X68" s="31"/>
      <c r="Y68" s="123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L68" s="217" t="s">
        <v>58</v>
      </c>
      <c r="AM68" s="218" t="s">
        <v>154</v>
      </c>
      <c r="AN68" s="219" t="s">
        <v>108</v>
      </c>
      <c r="AO68" s="73" t="b">
        <f>NOT(OR(N8="",AF10="",N14=""))</f>
        <v>0</v>
      </c>
      <c r="AP68" s="220"/>
      <c r="AQ68" s="220"/>
      <c r="AR68" s="221"/>
      <c r="AS68" s="31"/>
      <c r="AU68" s="216"/>
      <c r="AV68" s="31"/>
      <c r="AW68" s="31"/>
      <c r="AX68" s="31"/>
      <c r="AY68" s="31"/>
      <c r="AZ68" s="31"/>
      <c r="BA68" s="31"/>
      <c r="BB68" s="31"/>
    </row>
    <row r="69" spans="2:97" s="18" customFormat="1" ht="12.95" customHeight="1">
      <c r="B69" s="117" t="s">
        <v>189</v>
      </c>
      <c r="C69" s="32"/>
      <c r="D69" s="32"/>
      <c r="E69" s="32"/>
      <c r="F69" s="113"/>
      <c r="G69" s="114"/>
      <c r="H69" s="114"/>
      <c r="I69" s="115"/>
      <c r="J69" s="115"/>
      <c r="K69" s="31"/>
      <c r="L69" s="32"/>
      <c r="M69" s="32"/>
      <c r="N69" s="32"/>
      <c r="O69" s="113"/>
      <c r="P69" s="251" t="s">
        <v>196</v>
      </c>
      <c r="Q69" s="114"/>
      <c r="R69" s="115"/>
      <c r="S69" s="31"/>
      <c r="T69" s="31"/>
      <c r="U69" s="31"/>
      <c r="V69" s="32"/>
      <c r="W69" s="32"/>
      <c r="X69" s="32"/>
      <c r="Y69" s="113"/>
      <c r="Z69" s="323" t="s">
        <v>32</v>
      </c>
      <c r="AA69" s="323"/>
      <c r="AB69" s="323"/>
      <c r="AC69" s="323"/>
      <c r="AD69" s="323"/>
      <c r="AE69" s="323"/>
      <c r="AF69" s="323"/>
      <c r="AG69" s="323"/>
      <c r="AH69" s="323"/>
      <c r="AI69" s="323"/>
      <c r="AJ69" s="323"/>
      <c r="AL69" s="217" t="s">
        <v>28</v>
      </c>
      <c r="AM69" s="218" t="s">
        <v>140</v>
      </c>
      <c r="AN69" s="219" t="s">
        <v>97</v>
      </c>
      <c r="AO69" s="73" t="b">
        <f>NOT(OR(N8="",AF10="",P14=""))</f>
        <v>0</v>
      </c>
      <c r="AP69" s="220"/>
      <c r="AQ69" s="220"/>
      <c r="AR69" s="221"/>
      <c r="AS69" s="31"/>
      <c r="AU69" s="216"/>
      <c r="AV69" s="31"/>
      <c r="AW69" s="31"/>
      <c r="AX69" s="31"/>
      <c r="AY69" s="31"/>
      <c r="AZ69" s="31"/>
      <c r="BA69" s="31"/>
      <c r="BB69" s="31"/>
    </row>
    <row r="70" spans="2:97" s="18" customFormat="1" ht="12.95" customHeight="1">
      <c r="B70" s="31"/>
      <c r="C70" s="32"/>
      <c r="D70" s="32"/>
      <c r="E70" s="32"/>
      <c r="F70" s="113"/>
      <c r="G70" s="114"/>
      <c r="H70" s="114"/>
      <c r="I70" s="115"/>
      <c r="J70" s="115"/>
      <c r="K70" s="31"/>
      <c r="L70" s="32"/>
      <c r="M70" s="32"/>
      <c r="N70" s="32"/>
      <c r="O70" s="113"/>
      <c r="P70" s="114"/>
      <c r="Q70" s="114"/>
      <c r="R70" s="115"/>
      <c r="S70" s="31"/>
      <c r="T70" s="31"/>
      <c r="U70" s="31"/>
      <c r="V70" s="32"/>
      <c r="W70" s="32"/>
      <c r="X70" s="32"/>
      <c r="Y70" s="113"/>
      <c r="Z70" s="114"/>
      <c r="AA70" s="114"/>
      <c r="AB70" s="127"/>
      <c r="AC70" s="31"/>
      <c r="AD70" s="31"/>
      <c r="AE70" s="32"/>
      <c r="AF70" s="32"/>
      <c r="AG70" s="31"/>
      <c r="AH70" s="31"/>
      <c r="AI70" s="31"/>
      <c r="AJ70" s="31"/>
      <c r="AL70" s="217" t="s">
        <v>59</v>
      </c>
      <c r="AM70" s="218" t="s">
        <v>140</v>
      </c>
      <c r="AN70" s="219" t="s">
        <v>109</v>
      </c>
      <c r="AO70" s="73" t="b">
        <f>NOT(OR(N8="",Q10="",N14=""))</f>
        <v>0</v>
      </c>
      <c r="AP70" s="220"/>
      <c r="AQ70" s="220"/>
      <c r="AR70" s="221"/>
      <c r="AS70" s="31"/>
      <c r="AU70" s="216"/>
      <c r="AV70" s="31"/>
      <c r="AW70" s="31"/>
      <c r="AX70" s="31"/>
      <c r="AY70" s="31"/>
      <c r="AZ70" s="31"/>
      <c r="BA70" s="31"/>
      <c r="BB70" s="31"/>
    </row>
    <row r="71" spans="2:97" s="18" customFormat="1" ht="12.95" customHeight="1">
      <c r="C71" s="10"/>
      <c r="D71" s="10"/>
      <c r="E71" s="10"/>
      <c r="F71" s="26"/>
      <c r="G71" s="23"/>
      <c r="H71" s="23"/>
      <c r="I71" s="11"/>
      <c r="J71" s="11"/>
      <c r="L71" s="10"/>
      <c r="M71" s="10"/>
      <c r="N71" s="10"/>
      <c r="O71" s="26"/>
      <c r="P71" s="23"/>
      <c r="Q71" s="23"/>
      <c r="R71" s="11"/>
      <c r="V71" s="10"/>
      <c r="W71" s="10"/>
      <c r="X71" s="10"/>
      <c r="Y71" s="26"/>
      <c r="Z71" s="23"/>
      <c r="AA71" s="23"/>
      <c r="AB71" s="21"/>
      <c r="AE71" s="13"/>
      <c r="AF71" s="13"/>
      <c r="AL71" s="217" t="s">
        <v>28</v>
      </c>
      <c r="AM71" s="218" t="s">
        <v>153</v>
      </c>
      <c r="AN71" s="219" t="s">
        <v>110</v>
      </c>
      <c r="AO71" s="73" t="b">
        <f>NOT(OR(N8="",Q10="",P14=""))</f>
        <v>0</v>
      </c>
      <c r="AP71" s="220"/>
      <c r="AQ71" s="220"/>
      <c r="AR71" s="221"/>
      <c r="AS71" s="31"/>
      <c r="AU71" s="216"/>
      <c r="AV71" s="31"/>
      <c r="AW71" s="31"/>
      <c r="AX71" s="31"/>
      <c r="AY71" s="31"/>
      <c r="AZ71" s="31"/>
      <c r="BA71" s="31"/>
      <c r="BB71" s="31"/>
    </row>
    <row r="72" spans="2:97" s="18" customFormat="1" ht="12.95" customHeight="1">
      <c r="C72" s="10"/>
      <c r="D72" s="10"/>
      <c r="E72" s="10"/>
      <c r="F72" s="26"/>
      <c r="G72" s="23"/>
      <c r="H72" s="23"/>
      <c r="I72" s="11"/>
      <c r="J72" s="11"/>
      <c r="L72" s="10"/>
      <c r="M72" s="10"/>
      <c r="N72" s="10"/>
      <c r="O72" s="26"/>
      <c r="P72" s="23"/>
      <c r="Q72" s="23"/>
      <c r="R72" s="11"/>
      <c r="V72" s="10"/>
      <c r="W72" s="10"/>
      <c r="X72" s="10"/>
      <c r="Y72" s="26"/>
      <c r="Z72" s="23"/>
      <c r="AA72" s="23"/>
      <c r="AB72" s="21"/>
      <c r="AE72" s="13"/>
      <c r="AF72" s="13"/>
      <c r="AL72" s="217" t="s">
        <v>60</v>
      </c>
      <c r="AM72" s="218" t="s">
        <v>163</v>
      </c>
      <c r="AN72" s="219" t="s">
        <v>115</v>
      </c>
      <c r="AO72" s="73" t="b">
        <f>NOT(OR(N8="",T10="",N14=""))</f>
        <v>0</v>
      </c>
      <c r="AP72" s="220"/>
      <c r="AQ72" s="220"/>
      <c r="AR72" s="221"/>
      <c r="AS72" s="31"/>
      <c r="AU72" s="216"/>
      <c r="AV72" s="31"/>
      <c r="AW72" s="31"/>
      <c r="AX72" s="31"/>
      <c r="AY72" s="31"/>
      <c r="AZ72" s="31"/>
      <c r="BA72" s="31"/>
      <c r="BB72" s="31"/>
    </row>
    <row r="73" spans="2:97" s="18" customFormat="1" ht="12.95" customHeight="1">
      <c r="C73" s="10"/>
      <c r="D73" s="10"/>
      <c r="E73" s="10"/>
      <c r="F73" s="26"/>
      <c r="G73" s="23"/>
      <c r="H73" s="23"/>
      <c r="I73" s="11"/>
      <c r="J73" s="11"/>
      <c r="L73" s="10"/>
      <c r="M73" s="10"/>
      <c r="N73" s="10"/>
      <c r="O73" s="26"/>
      <c r="P73" s="23"/>
      <c r="Q73" s="23"/>
      <c r="R73" s="11"/>
      <c r="V73" s="10"/>
      <c r="W73" s="10"/>
      <c r="X73" s="10"/>
      <c r="Y73" s="26"/>
      <c r="Z73" s="23"/>
      <c r="AA73" s="23"/>
      <c r="AB73" s="21"/>
      <c r="AE73" s="13"/>
      <c r="AF73" s="13"/>
      <c r="AL73" s="217" t="s">
        <v>28</v>
      </c>
      <c r="AM73" s="218" t="s">
        <v>164</v>
      </c>
      <c r="AN73" s="219" t="s">
        <v>111</v>
      </c>
      <c r="AO73" s="73" t="b">
        <f>NOT(OR(N8="",T10="",P14=""))</f>
        <v>0</v>
      </c>
      <c r="AP73" s="220"/>
      <c r="AQ73" s="220"/>
      <c r="AR73" s="221"/>
      <c r="AS73" s="31"/>
      <c r="AU73" s="216"/>
      <c r="AV73" s="31"/>
      <c r="AW73" s="31"/>
      <c r="AX73" s="31"/>
      <c r="AY73" s="31"/>
      <c r="AZ73" s="31"/>
      <c r="BA73" s="31"/>
      <c r="BB73" s="31"/>
    </row>
    <row r="74" spans="2:97" s="18" customFormat="1" ht="12.95" customHeight="1">
      <c r="C74" s="27"/>
      <c r="D74" s="27"/>
      <c r="E74" s="27"/>
      <c r="F74" s="28"/>
      <c r="G74" s="29"/>
      <c r="H74" s="29"/>
      <c r="I74" s="12"/>
      <c r="J74" s="12"/>
      <c r="L74" s="27"/>
      <c r="M74" s="27"/>
      <c r="N74" s="27"/>
      <c r="O74" s="28"/>
      <c r="P74" s="29"/>
      <c r="Q74" s="29"/>
      <c r="R74" s="12"/>
      <c r="V74" s="27"/>
      <c r="W74" s="27"/>
      <c r="X74" s="27"/>
      <c r="Y74" s="28"/>
      <c r="Z74" s="29"/>
      <c r="AA74" s="29"/>
      <c r="AB74" s="35"/>
      <c r="AE74" s="13"/>
      <c r="AF74" s="13"/>
      <c r="AL74" s="217" t="s">
        <v>29</v>
      </c>
      <c r="AM74" s="218" t="s">
        <v>161</v>
      </c>
      <c r="AN74" s="219" t="s">
        <v>112</v>
      </c>
      <c r="AO74" s="73" t="b">
        <f>NOT(OR(N8="",T10="",R14=""))</f>
        <v>0</v>
      </c>
      <c r="AP74" s="220"/>
      <c r="AQ74" s="220"/>
      <c r="AR74" s="221"/>
      <c r="AS74" s="31"/>
      <c r="AU74" s="216"/>
      <c r="AV74" s="31"/>
      <c r="AW74" s="31"/>
      <c r="AX74" s="31"/>
      <c r="AY74" s="31"/>
      <c r="AZ74" s="31"/>
      <c r="BA74" s="31"/>
      <c r="BB74" s="31"/>
    </row>
    <row r="75" spans="2:97" ht="12.95" customHeight="1">
      <c r="C75" s="34"/>
      <c r="D75" s="37"/>
      <c r="E75" s="37"/>
      <c r="F75" s="25"/>
      <c r="G75" s="33"/>
      <c r="H75" s="33"/>
      <c r="I75" s="33"/>
      <c r="J75" s="33"/>
      <c r="K75" s="18"/>
      <c r="L75" s="37"/>
      <c r="M75" s="37"/>
      <c r="N75" s="37"/>
      <c r="O75" s="25"/>
      <c r="P75" s="33"/>
      <c r="Q75" s="33"/>
      <c r="R75" s="33"/>
      <c r="S75" s="18"/>
      <c r="T75" s="18"/>
      <c r="U75" s="18"/>
      <c r="V75" s="37"/>
      <c r="W75" s="37"/>
      <c r="X75" s="37"/>
      <c r="Y75" s="25"/>
      <c r="Z75" s="33"/>
      <c r="AA75" s="33"/>
      <c r="AB75" s="35"/>
      <c r="AC75" s="18"/>
      <c r="AD75" s="18"/>
      <c r="AE75" s="13"/>
      <c r="AF75" s="13"/>
      <c r="AL75" s="217" t="s">
        <v>30</v>
      </c>
      <c r="AM75" s="218" t="s">
        <v>165</v>
      </c>
      <c r="AN75" s="219" t="s">
        <v>113</v>
      </c>
      <c r="AO75" s="73" t="b">
        <f>NOT(OR(N8="",T10="",T14=""))</f>
        <v>0</v>
      </c>
      <c r="AP75" s="220"/>
      <c r="AQ75" s="220"/>
      <c r="AR75" s="221"/>
      <c r="AS75" s="31"/>
      <c r="AU75" s="216"/>
      <c r="AV75" s="31"/>
      <c r="AW75" s="31"/>
      <c r="AX75" s="31"/>
      <c r="AY75" s="31"/>
      <c r="AZ75" s="31"/>
      <c r="BA75" s="31"/>
      <c r="BB75" s="31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</row>
    <row r="76" spans="2:97" ht="12.95" customHeight="1"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1"/>
      <c r="AA76" s="361"/>
      <c r="AB76" s="18"/>
      <c r="AC76" s="18"/>
      <c r="AD76" s="18"/>
      <c r="AE76" s="13"/>
      <c r="AF76" s="13"/>
      <c r="AP76" s="220"/>
      <c r="AQ76" s="220"/>
      <c r="AR76" s="221"/>
      <c r="AS76" s="31"/>
      <c r="AU76" s="216"/>
      <c r="AV76" s="31"/>
      <c r="AW76" s="31"/>
      <c r="AX76" s="31"/>
      <c r="AY76" s="31"/>
      <c r="AZ76" s="31"/>
      <c r="BA76" s="31"/>
      <c r="BB76" s="31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</row>
    <row r="77" spans="2:97" ht="12.95" customHeight="1"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18"/>
      <c r="AC77" s="18"/>
      <c r="AD77" s="18"/>
      <c r="AE77" s="13"/>
      <c r="AF77" s="13"/>
      <c r="AP77" s="220"/>
      <c r="AQ77" s="220"/>
      <c r="AR77" s="221"/>
      <c r="AS77" s="31"/>
      <c r="AU77" s="216"/>
      <c r="AV77" s="31"/>
      <c r="AW77" s="31"/>
      <c r="AX77" s="31"/>
      <c r="AY77" s="31"/>
      <c r="AZ77" s="31"/>
      <c r="BA77" s="31"/>
      <c r="BB77" s="31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</row>
    <row r="78" spans="2:97" ht="12.95" customHeight="1"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9"/>
      <c r="R78" s="39"/>
      <c r="S78" s="40"/>
      <c r="T78" s="40"/>
      <c r="U78" s="40"/>
      <c r="V78" s="41"/>
      <c r="W78" s="41"/>
      <c r="X78" s="41"/>
      <c r="Y78" s="39"/>
      <c r="Z78" s="42"/>
      <c r="AA78" s="43"/>
      <c r="AB78" s="18"/>
      <c r="AC78" s="18"/>
      <c r="AD78" s="18"/>
      <c r="AE78" s="13"/>
      <c r="AF78" s="13"/>
      <c r="AP78" s="220"/>
      <c r="AQ78" s="220"/>
      <c r="AR78" s="221"/>
      <c r="AS78" s="31"/>
      <c r="AU78" s="216"/>
      <c r="AV78" s="31"/>
      <c r="AW78" s="31"/>
      <c r="AX78" s="31"/>
      <c r="AY78" s="31"/>
      <c r="AZ78" s="31"/>
      <c r="BA78" s="31"/>
      <c r="BB78" s="31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</row>
    <row r="79" spans="2:97" ht="12.95" customHeight="1">
      <c r="C79" s="13"/>
      <c r="D79" s="18"/>
      <c r="E79" s="18"/>
      <c r="F79" s="44"/>
      <c r="G79" s="20"/>
      <c r="H79" s="20"/>
      <c r="I79" s="20"/>
      <c r="J79" s="20"/>
      <c r="K79" s="13"/>
      <c r="L79" s="45"/>
      <c r="M79" s="18"/>
      <c r="N79" s="18"/>
      <c r="O79" s="22"/>
      <c r="P79" s="20"/>
      <c r="Q79" s="46"/>
      <c r="R79" s="46"/>
      <c r="S79" s="47"/>
      <c r="T79" s="47"/>
      <c r="U79" s="47"/>
      <c r="V79" s="48"/>
      <c r="W79" s="49"/>
      <c r="X79" s="50"/>
      <c r="Y79" s="51"/>
      <c r="Z79" s="52"/>
      <c r="AA79" s="24"/>
      <c r="AB79" s="33"/>
      <c r="AC79" s="18"/>
      <c r="AD79" s="18"/>
      <c r="AE79" s="13"/>
      <c r="AF79" s="13"/>
      <c r="AP79" s="220"/>
      <c r="AQ79" s="220"/>
      <c r="AR79" s="221"/>
      <c r="AS79" s="31"/>
      <c r="AU79" s="216"/>
      <c r="AV79" s="31"/>
      <c r="AW79" s="31"/>
      <c r="AX79" s="31"/>
      <c r="AY79" s="31"/>
      <c r="AZ79" s="31"/>
      <c r="BA79" s="31"/>
      <c r="BB79" s="31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</row>
    <row r="80" spans="2:97" ht="12.95" hidden="1" customHeight="1">
      <c r="C80" s="13"/>
      <c r="D80" s="18"/>
      <c r="E80" s="18"/>
      <c r="F80" s="44"/>
      <c r="G80" s="20"/>
      <c r="H80" s="20"/>
      <c r="I80" s="20"/>
      <c r="J80" s="20"/>
      <c r="K80" s="13"/>
      <c r="L80" s="45"/>
      <c r="M80" s="18"/>
      <c r="N80" s="18"/>
      <c r="O80" s="22"/>
      <c r="P80" s="20"/>
      <c r="Q80" s="20"/>
      <c r="R80" s="20"/>
      <c r="S80" s="13"/>
      <c r="T80" s="13"/>
      <c r="U80" s="13"/>
      <c r="V80" s="35"/>
      <c r="W80" s="37"/>
      <c r="X80" s="35"/>
      <c r="Y80" s="25"/>
      <c r="Z80" s="24"/>
      <c r="AA80" s="24"/>
      <c r="AB80" s="33"/>
      <c r="AC80" s="18"/>
      <c r="AD80" s="18"/>
      <c r="AE80" s="13"/>
      <c r="AF80" s="13"/>
      <c r="AL80" s="217"/>
      <c r="AM80" s="207"/>
      <c r="AN80" s="207"/>
      <c r="AO80" s="73"/>
      <c r="AP80" s="111">
        <f>SUM(AP20:AP79)</f>
        <v>0</v>
      </c>
      <c r="AQ80" s="111">
        <f>SUM(AQ20:AQ79)</f>
        <v>22</v>
      </c>
      <c r="AR80" s="31"/>
      <c r="AS80" s="31"/>
      <c r="AT80" s="111"/>
      <c r="AU80" s="111"/>
      <c r="AV80" s="31"/>
      <c r="AW80" s="31"/>
      <c r="AX80" s="31"/>
      <c r="AY80" s="31"/>
      <c r="AZ80" s="31"/>
      <c r="BA80" s="31"/>
      <c r="BB80" s="31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</row>
    <row r="81" spans="2:97" ht="13.5" hidden="1" customHeight="1">
      <c r="C81" s="18"/>
      <c r="D81" s="18"/>
      <c r="E81" s="18"/>
      <c r="F81" s="44"/>
      <c r="G81" s="20"/>
      <c r="H81" s="20"/>
      <c r="I81" s="20"/>
      <c r="J81" s="20"/>
      <c r="K81" s="18"/>
      <c r="L81" s="20"/>
      <c r="M81" s="18"/>
      <c r="N81" s="18"/>
      <c r="O81" s="22"/>
      <c r="P81" s="20"/>
      <c r="Q81" s="20"/>
      <c r="R81" s="20"/>
      <c r="S81" s="18"/>
      <c r="T81" s="18"/>
      <c r="U81" s="18"/>
      <c r="V81" s="18"/>
      <c r="W81" s="18"/>
      <c r="X81" s="18"/>
      <c r="Y81" s="22"/>
      <c r="Z81" s="20"/>
      <c r="AA81" s="20"/>
      <c r="AB81" s="18"/>
      <c r="AC81" s="18"/>
      <c r="AD81" s="18"/>
      <c r="AE81" s="13"/>
      <c r="AF81" s="13"/>
      <c r="AL81" s="31"/>
      <c r="AM81" s="113" t="s">
        <v>18</v>
      </c>
      <c r="AN81" s="209" t="s">
        <v>66</v>
      </c>
      <c r="AO81" s="194" t="s">
        <v>20</v>
      </c>
      <c r="AP81" s="111" t="s">
        <v>67</v>
      </c>
      <c r="AQ81" s="194" t="s">
        <v>19</v>
      </c>
      <c r="AR81" s="111" t="s">
        <v>68</v>
      </c>
      <c r="AS81" s="195" t="s">
        <v>69</v>
      </c>
      <c r="AT81" s="111" t="s">
        <v>70</v>
      </c>
      <c r="AU81" s="309" t="s">
        <v>116</v>
      </c>
      <c r="AV81" s="309"/>
      <c r="AW81" s="210" t="s">
        <v>117</v>
      </c>
      <c r="AX81" s="210" t="s">
        <v>118</v>
      </c>
      <c r="AY81" s="210" t="s">
        <v>121</v>
      </c>
      <c r="AZ81" s="210" t="s">
        <v>119</v>
      </c>
      <c r="BA81" s="107" t="s">
        <v>120</v>
      </c>
      <c r="BB81" s="111" t="s">
        <v>122</v>
      </c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</row>
    <row r="82" spans="2:97" ht="12.95" hidden="1" customHeight="1">
      <c r="C82" s="15"/>
      <c r="D82" s="15"/>
      <c r="E82" s="15"/>
      <c r="F82" s="44"/>
      <c r="G82" s="17"/>
      <c r="H82" s="17"/>
      <c r="I82" s="17"/>
      <c r="J82" s="17"/>
      <c r="K82" s="15"/>
      <c r="L82" s="17"/>
      <c r="M82" s="15"/>
      <c r="N82" s="15"/>
      <c r="O82" s="16"/>
      <c r="P82" s="17"/>
      <c r="Q82" s="17"/>
      <c r="R82" s="17"/>
      <c r="S82" s="15"/>
      <c r="T82" s="15"/>
      <c r="U82" s="15"/>
      <c r="V82" s="15"/>
      <c r="W82" s="15"/>
      <c r="X82" s="15"/>
      <c r="Y82" s="16"/>
      <c r="Z82" s="17"/>
      <c r="AA82" s="17"/>
      <c r="AL82" s="217" t="s">
        <v>33</v>
      </c>
      <c r="AM82" s="113">
        <f>B42</f>
        <v>4</v>
      </c>
      <c r="AN82" s="209">
        <f>IF(AM82="","",RANK(AM82,AM82:AM87,0))</f>
        <v>1</v>
      </c>
      <c r="AO82" s="114">
        <f>I42</f>
        <v>0.54117647058823526</v>
      </c>
      <c r="AP82" s="111">
        <f>IF(AO82="","",RANK(AO82,AO82:AO87,0))</f>
        <v>3</v>
      </c>
      <c r="AQ82" s="113">
        <f>G42</f>
        <v>5</v>
      </c>
      <c r="AR82" s="111">
        <f>IF(AQ82="","",RANK(AQ82,AQ82:AQ87,0))</f>
        <v>1</v>
      </c>
      <c r="AS82" s="209">
        <f t="shared" ref="AS82:AS87" si="43">IF(AN82="",1000,SUM(AN82*36+AP82*6+AR82))</f>
        <v>55</v>
      </c>
      <c r="AT82" s="111">
        <f>IF(AM82="","",RANK(AS82,AS82:AS87,1))</f>
        <v>1</v>
      </c>
      <c r="AU82" s="216"/>
      <c r="AV82" s="216" t="b">
        <f>NOT(OR(B20="",B22="",B24="",B26="",B28="",B30=""))</f>
        <v>0</v>
      </c>
      <c r="AW82" s="117" t="str">
        <f>IF(AV104=TRUE,AT104,"")</f>
        <v/>
      </c>
      <c r="AX82" s="111" t="str">
        <f>IF(AV100=TRUE,AT100,"")</f>
        <v/>
      </c>
      <c r="AY82" s="98">
        <f>IF(AV95=TRUE,AT95,"")</f>
        <v>1</v>
      </c>
      <c r="AZ82" s="98" t="str">
        <f>IF(AV89=TRUE,AT89,"")</f>
        <v/>
      </c>
      <c r="BA82" s="98" t="str">
        <f>IF(AV84=TRUE,AT82,"")</f>
        <v/>
      </c>
      <c r="BB82" s="111">
        <f>IF(AU83=TRUE,"",SUM(AW82:BA82))</f>
        <v>1</v>
      </c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</row>
    <row r="83" spans="2:97" ht="12.95" hidden="1" customHeight="1">
      <c r="C83" s="15"/>
      <c r="D83" s="15"/>
      <c r="E83" s="15"/>
      <c r="F83" s="44"/>
      <c r="G83" s="17"/>
      <c r="H83" s="17"/>
      <c r="I83" s="17"/>
      <c r="J83" s="17"/>
      <c r="K83" s="15"/>
      <c r="L83" s="17"/>
      <c r="M83" s="15"/>
      <c r="N83" s="15"/>
      <c r="O83" s="16"/>
      <c r="P83" s="17"/>
      <c r="Q83" s="17"/>
      <c r="R83" s="17"/>
      <c r="S83" s="15"/>
      <c r="T83" s="15"/>
      <c r="U83" s="15"/>
      <c r="V83" s="15"/>
      <c r="W83" s="15"/>
      <c r="X83" s="15"/>
      <c r="Y83" s="16"/>
      <c r="Z83" s="17"/>
      <c r="AA83" s="17"/>
      <c r="AL83" s="217" t="s">
        <v>34</v>
      </c>
      <c r="AM83" s="113">
        <f>N42</f>
        <v>2</v>
      </c>
      <c r="AN83" s="209">
        <f>IF(AM83="","",RANK(AM83,AM82:AM87,0))</f>
        <v>3</v>
      </c>
      <c r="AO83" s="114">
        <f>U42</f>
        <v>0.63529411764705879</v>
      </c>
      <c r="AP83" s="111">
        <f>IF(AO83="","",RANK(AO83,AO82:AO87,0))</f>
        <v>2</v>
      </c>
      <c r="AQ83" s="113">
        <f>S42</f>
        <v>4</v>
      </c>
      <c r="AR83" s="111">
        <f>IF(AQ83="","",RANK(AQ83,AQ82:AQ87,0))</f>
        <v>3</v>
      </c>
      <c r="AS83" s="209">
        <f>IF(AN83="",1000,SUM((AN83*36)+(AP83*6)+AR83))</f>
        <v>123</v>
      </c>
      <c r="AT83" s="111">
        <f>RANK(AS83,AS82:AS87,1)</f>
        <v>4</v>
      </c>
      <c r="AU83" s="216" t="b">
        <f>OR(AM83="",AO83="",AQ83="")</f>
        <v>0</v>
      </c>
      <c r="AV83" s="31" t="b">
        <f>AND(Z8="")</f>
        <v>1</v>
      </c>
      <c r="AW83" s="117" t="str">
        <f>IF(AV104=TRUE,AT105,"")</f>
        <v/>
      </c>
      <c r="AX83" s="111" t="str">
        <f>IF(AV100=TRUE,AT101,"")</f>
        <v/>
      </c>
      <c r="AY83" s="98">
        <f>IF(AV95=TRUE,AT96,"")</f>
        <v>4</v>
      </c>
      <c r="AZ83" s="98" t="str">
        <f>IF(AV89=TRUE,AT90,"")</f>
        <v/>
      </c>
      <c r="BA83" s="98" t="str">
        <f>IF(AV84=TRUE,AT83,"")</f>
        <v/>
      </c>
      <c r="BB83" s="111">
        <f>IF(AU83=TRUE,"",SUM(AW83:BA83))</f>
        <v>4</v>
      </c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</row>
    <row r="84" spans="2:97" s="7" customFormat="1" ht="12.95" hidden="1" customHeight="1">
      <c r="B84" s="19"/>
      <c r="C84" s="19"/>
      <c r="D84" s="19"/>
      <c r="E84" s="19"/>
      <c r="F84" s="53"/>
      <c r="G84" s="54"/>
      <c r="H84" s="54"/>
      <c r="I84" s="54"/>
      <c r="J84" s="54"/>
      <c r="K84" s="19"/>
      <c r="L84" s="19"/>
      <c r="M84" s="19"/>
      <c r="N84" s="19"/>
      <c r="O84" s="53"/>
      <c r="P84" s="54"/>
      <c r="Q84" s="54"/>
      <c r="R84" s="54"/>
      <c r="S84" s="19"/>
      <c r="T84" s="19"/>
      <c r="U84" s="19"/>
      <c r="V84" s="19"/>
      <c r="W84" s="19"/>
      <c r="X84" s="19"/>
      <c r="Y84" s="53"/>
      <c r="Z84" s="54"/>
      <c r="AA84" s="54"/>
      <c r="AB84" s="8"/>
      <c r="AC84" s="8"/>
      <c r="AD84" s="8"/>
      <c r="AE84" s="5"/>
      <c r="AF84" s="5"/>
      <c r="AG84" s="8"/>
      <c r="AH84" s="8"/>
      <c r="AI84" s="8"/>
      <c r="AJ84" s="8"/>
      <c r="AK84" s="34"/>
      <c r="AL84" s="217" t="s">
        <v>35</v>
      </c>
      <c r="AM84" s="113">
        <f>Z42</f>
        <v>2</v>
      </c>
      <c r="AN84" s="209">
        <f>IF(AM84="","",RANK(AM84,AM82:AM87,0))</f>
        <v>3</v>
      </c>
      <c r="AO84" s="114">
        <f>AG42</f>
        <v>0.6470588235294118</v>
      </c>
      <c r="AP84" s="111">
        <f>IF(AO84="","",RANK(AO84,AO82:AO87,0))</f>
        <v>1</v>
      </c>
      <c r="AQ84" s="113">
        <f>AE42</f>
        <v>4</v>
      </c>
      <c r="AR84" s="111">
        <f>IF(AQ84="","",RANK(AQ84,AQ82:AQ87,0))</f>
        <v>3</v>
      </c>
      <c r="AS84" s="209">
        <f t="shared" si="43"/>
        <v>117</v>
      </c>
      <c r="AT84" s="111">
        <f>RANK(AS84,AS82:AS87,1)</f>
        <v>3</v>
      </c>
      <c r="AU84" s="216" t="b">
        <f t="shared" ref="AU84:AU87" si="44">OR(AM84="",AO84="",AQ84="")</f>
        <v>0</v>
      </c>
      <c r="AV84" s="31" t="b">
        <f>AND(AV82=TRUE,AV83=TRUE)</f>
        <v>0</v>
      </c>
      <c r="AW84" s="117"/>
      <c r="AX84" s="111" t="str">
        <f>IF(AV100=TRUE,AT102,"")</f>
        <v/>
      </c>
      <c r="AY84" s="98">
        <f>IF(AV95=TRUE,AT97,"")</f>
        <v>3</v>
      </c>
      <c r="AZ84" s="98" t="str">
        <f>IF(AV89=TRUE,AT91,"")</f>
        <v/>
      </c>
      <c r="BA84" s="98" t="str">
        <f>IF(AV84=TRUE,AT84,"")</f>
        <v/>
      </c>
      <c r="BB84" s="111">
        <f>IF(AU84=TRUE,"",SUM(AW84:BA84))</f>
        <v>3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</row>
    <row r="85" spans="2:97" ht="12.95" hidden="1" customHeight="1">
      <c r="C85" s="15"/>
      <c r="D85" s="15"/>
      <c r="E85" s="15"/>
      <c r="F85" s="16"/>
      <c r="G85" s="17"/>
      <c r="H85" s="17"/>
      <c r="I85" s="17"/>
      <c r="J85" s="17"/>
      <c r="K85" s="15"/>
      <c r="L85" s="17"/>
      <c r="M85" s="15"/>
      <c r="N85" s="15"/>
      <c r="O85" s="16"/>
      <c r="P85" s="17"/>
      <c r="Q85" s="17"/>
      <c r="R85" s="17"/>
      <c r="S85" s="15"/>
      <c r="T85" s="15"/>
      <c r="U85" s="15"/>
      <c r="V85" s="15"/>
      <c r="W85" s="15"/>
      <c r="X85" s="15"/>
      <c r="Y85" s="16"/>
      <c r="Z85" s="17"/>
      <c r="AA85" s="17"/>
      <c r="AL85" s="217" t="s">
        <v>36</v>
      </c>
      <c r="AM85" s="113">
        <f>B53</f>
        <v>4</v>
      </c>
      <c r="AN85" s="209">
        <f>IF(AM85="","",RANK(AM85,AM82:AM87,0))</f>
        <v>1</v>
      </c>
      <c r="AO85" s="114">
        <f>I53</f>
        <v>0.51851851851851849</v>
      </c>
      <c r="AP85" s="111">
        <f>IF(AO85="","",RANK(AO85,AO82:AO87,0))</f>
        <v>4</v>
      </c>
      <c r="AQ85" s="113">
        <f>G53</f>
        <v>5</v>
      </c>
      <c r="AR85" s="111">
        <f>IF(AQ85="","",RANK(AQ85,AQ82:AQ87,0))</f>
        <v>1</v>
      </c>
      <c r="AS85" s="209">
        <f t="shared" si="43"/>
        <v>61</v>
      </c>
      <c r="AT85" s="111">
        <f>RANK(AS85,AS82:AS87,1)</f>
        <v>2</v>
      </c>
      <c r="AU85" s="216" t="b">
        <f t="shared" si="44"/>
        <v>0</v>
      </c>
      <c r="AV85" s="31"/>
      <c r="AW85" s="117"/>
      <c r="AX85" s="111"/>
      <c r="AY85" s="98">
        <f>IF(AV95=TRUE,AT98,"")</f>
        <v>2</v>
      </c>
      <c r="AZ85" s="98" t="str">
        <f>IF(AV89=TRUE,AT92,"")</f>
        <v/>
      </c>
      <c r="BA85" s="98" t="str">
        <f>IF(AV84=TRUE,AT85,"")</f>
        <v/>
      </c>
      <c r="BB85" s="111">
        <f>IF(AU85=TRUE,"",SUM(AW85:BA85))</f>
        <v>2</v>
      </c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</row>
    <row r="86" spans="2:97" ht="12.95" hidden="1" customHeight="1">
      <c r="C86" s="15"/>
      <c r="D86" s="15"/>
      <c r="E86" s="15"/>
      <c r="F86" s="16"/>
      <c r="G86" s="17"/>
      <c r="H86" s="17"/>
      <c r="I86" s="17"/>
      <c r="J86" s="17"/>
      <c r="K86" s="15"/>
      <c r="L86" s="17"/>
      <c r="M86" s="15"/>
      <c r="N86" s="15"/>
      <c r="O86" s="16"/>
      <c r="P86" s="17"/>
      <c r="Q86" s="17"/>
      <c r="R86" s="17"/>
      <c r="S86" s="15"/>
      <c r="T86" s="15"/>
      <c r="U86" s="15"/>
      <c r="V86" s="15"/>
      <c r="W86" s="15"/>
      <c r="X86" s="15"/>
      <c r="Y86" s="16"/>
      <c r="Z86" s="17"/>
      <c r="AA86" s="17"/>
      <c r="AC86" s="9"/>
      <c r="AL86" s="217" t="s">
        <v>37</v>
      </c>
      <c r="AM86" s="113" t="str">
        <f>N53</f>
        <v/>
      </c>
      <c r="AN86" s="209" t="str">
        <f>IF(AM86="","",RANK(AM86,AM82:AM87,0))</f>
        <v/>
      </c>
      <c r="AO86" s="114" t="str">
        <f>U53</f>
        <v/>
      </c>
      <c r="AP86" s="111" t="str">
        <f>IF(AO86="","",RANK(AO86,AO82:AO87,0))</f>
        <v/>
      </c>
      <c r="AQ86" s="113" t="str">
        <f>S53</f>
        <v/>
      </c>
      <c r="AR86" s="111" t="str">
        <f>IF(AQ86="","",RANK(AQ86,AQ82:AQ87,0))</f>
        <v/>
      </c>
      <c r="AS86" s="209">
        <f t="shared" si="43"/>
        <v>1000</v>
      </c>
      <c r="AT86" s="111">
        <f>RANK(AS86,AS82:AS87,1)</f>
        <v>5</v>
      </c>
      <c r="AU86" s="216" t="b">
        <f t="shared" si="44"/>
        <v>1</v>
      </c>
      <c r="AV86" s="31"/>
      <c r="AW86" s="117"/>
      <c r="AX86" s="111"/>
      <c r="AY86" s="98"/>
      <c r="AZ86" s="98" t="str">
        <f>IF(AV89=TRUE,AT93,"")</f>
        <v/>
      </c>
      <c r="BA86" s="98" t="str">
        <f>IF(AV84=TRUE,AT86,"")</f>
        <v/>
      </c>
      <c r="BB86" s="111" t="str">
        <f>IF(AU86=TRUE,"",SUM(AW86:BA86))</f>
        <v/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</row>
    <row r="87" spans="2:97" ht="12.95" hidden="1" customHeight="1">
      <c r="C87" s="15"/>
      <c r="D87" s="15"/>
      <c r="E87" s="15"/>
      <c r="F87" s="16"/>
      <c r="G87" s="17"/>
      <c r="H87" s="17"/>
      <c r="I87" s="17"/>
      <c r="J87" s="17"/>
      <c r="K87" s="15"/>
      <c r="L87" s="17"/>
      <c r="M87" s="15"/>
      <c r="N87" s="15"/>
      <c r="O87" s="16"/>
      <c r="P87" s="17"/>
      <c r="Q87" s="17"/>
      <c r="R87" s="17"/>
      <c r="S87" s="15"/>
      <c r="T87" s="15"/>
      <c r="U87" s="15"/>
      <c r="V87" s="15"/>
      <c r="W87" s="15"/>
      <c r="X87" s="15"/>
      <c r="Y87" s="16"/>
      <c r="Z87" s="17"/>
      <c r="AA87" s="17"/>
      <c r="AC87" s="9"/>
      <c r="AL87" s="217" t="s">
        <v>38</v>
      </c>
      <c r="AM87" s="113" t="str">
        <f>Z53</f>
        <v/>
      </c>
      <c r="AN87" s="209" t="str">
        <f>IF(AM87="","",RANK(AM87,AM82:AM87,0))</f>
        <v/>
      </c>
      <c r="AO87" s="114" t="str">
        <f>AG53</f>
        <v/>
      </c>
      <c r="AP87" s="111" t="str">
        <f>IF(AO87="","",RANK(AO87,AO82:AO87,0))</f>
        <v/>
      </c>
      <c r="AQ87" s="113" t="str">
        <f>AE53</f>
        <v/>
      </c>
      <c r="AR87" s="111" t="str">
        <f>IF(AQ87="","",RANK(AQ87,AQ82:AQ87,0))</f>
        <v/>
      </c>
      <c r="AS87" s="209">
        <f t="shared" si="43"/>
        <v>1000</v>
      </c>
      <c r="AT87" s="111">
        <f>RANK(AS87,AS82:AS87,1)</f>
        <v>5</v>
      </c>
      <c r="AU87" s="216" t="b">
        <f t="shared" si="44"/>
        <v>1</v>
      </c>
      <c r="AV87" s="31"/>
      <c r="AW87" s="31"/>
      <c r="AX87" s="111"/>
      <c r="AY87" s="31"/>
      <c r="AZ87" s="31"/>
      <c r="BA87" s="98" t="str">
        <f>IF(AV84=TRUE,AT87,"")</f>
        <v/>
      </c>
      <c r="BB87" s="111" t="str">
        <f>IF(AU87=TRUE,"",SUM(AW87:BA87))</f>
        <v/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</row>
    <row r="88" spans="2:97" ht="12.95" hidden="1" customHeight="1">
      <c r="C88" s="15"/>
      <c r="D88" s="15"/>
      <c r="E88" s="15"/>
      <c r="F88" s="16"/>
      <c r="G88" s="17"/>
      <c r="H88" s="17"/>
      <c r="I88" s="17"/>
      <c r="J88" s="17"/>
      <c r="K88" s="15"/>
      <c r="L88" s="17"/>
      <c r="M88" s="15"/>
      <c r="N88" s="15"/>
      <c r="O88" s="16"/>
      <c r="P88" s="17"/>
      <c r="Q88" s="17"/>
      <c r="R88" s="17"/>
      <c r="S88" s="15"/>
      <c r="T88" s="15"/>
      <c r="U88" s="15"/>
      <c r="V88" s="15"/>
      <c r="W88" s="15"/>
      <c r="X88" s="15"/>
      <c r="Y88" s="16"/>
      <c r="Z88" s="17"/>
      <c r="AA88" s="17"/>
      <c r="AC88" s="9"/>
      <c r="AL88" s="31"/>
      <c r="AM88" s="113" t="s">
        <v>18</v>
      </c>
      <c r="AN88" s="209" t="s">
        <v>66</v>
      </c>
      <c r="AO88" s="194" t="s">
        <v>20</v>
      </c>
      <c r="AP88" s="111" t="s">
        <v>67</v>
      </c>
      <c r="AQ88" s="194" t="s">
        <v>19</v>
      </c>
      <c r="AR88" s="111" t="s">
        <v>68</v>
      </c>
      <c r="AS88" s="195" t="s">
        <v>69</v>
      </c>
      <c r="AT88" s="111" t="s">
        <v>70</v>
      </c>
      <c r="AU88" s="216"/>
      <c r="AV88" s="31"/>
      <c r="AW88" s="31"/>
      <c r="AX88" s="111"/>
      <c r="AY88" s="111"/>
      <c r="AZ88" s="111"/>
      <c r="BA88" s="111"/>
      <c r="BB88" s="111"/>
      <c r="BC88" s="231" t="b">
        <f>NOT(AND(Z8=""))</f>
        <v>0</v>
      </c>
      <c r="BD88" s="34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</row>
    <row r="89" spans="2:97" ht="12.95" hidden="1" customHeight="1">
      <c r="C89" s="15"/>
      <c r="D89" s="15"/>
      <c r="E89" s="15"/>
      <c r="F89" s="16"/>
      <c r="G89" s="17"/>
      <c r="H89" s="17"/>
      <c r="I89" s="17"/>
      <c r="J89" s="17"/>
      <c r="K89" s="15"/>
      <c r="L89" s="17"/>
      <c r="M89" s="15"/>
      <c r="N89" s="15"/>
      <c r="O89" s="16"/>
      <c r="P89" s="17"/>
      <c r="Q89" s="17"/>
      <c r="R89" s="17"/>
      <c r="S89" s="15"/>
      <c r="T89" s="15"/>
      <c r="U89" s="15"/>
      <c r="V89" s="15"/>
      <c r="W89" s="15"/>
      <c r="X89" s="15"/>
      <c r="Y89" s="16"/>
      <c r="Z89" s="17"/>
      <c r="AA89" s="17"/>
      <c r="AC89" s="9"/>
      <c r="AL89" s="217" t="s">
        <v>33</v>
      </c>
      <c r="AM89" s="113">
        <f>B42</f>
        <v>4</v>
      </c>
      <c r="AN89" s="209">
        <f>IF(AM89="","",RANK(AM89,AM89:AM93,0))</f>
        <v>1</v>
      </c>
      <c r="AO89" s="114">
        <f>I42</f>
        <v>0.54117647058823526</v>
      </c>
      <c r="AP89" s="111">
        <f>IF(AO89="","",RANK(AO89,AO89:AO93,0))</f>
        <v>3</v>
      </c>
      <c r="AQ89" s="113">
        <f>G42</f>
        <v>5</v>
      </c>
      <c r="AR89" s="111">
        <f>IF(AQ89="","",RANK(AQ89,AQ89:AQ93,0))</f>
        <v>1</v>
      </c>
      <c r="AS89" s="209">
        <f t="shared" ref="AS89:AS92" si="45">IF(AN89="",1000,SUM(AN89*36+AP89*6+AR89))</f>
        <v>55</v>
      </c>
      <c r="AT89" s="111">
        <f>IF(AM89="","",RANK(AS89,AS89:AS93,1))</f>
        <v>1</v>
      </c>
      <c r="AU89" s="216" t="b">
        <f>AND(B30="")</f>
        <v>1</v>
      </c>
      <c r="AV89" s="31" t="b">
        <f>AND(AU89=TRUE,AU90=TRUE,AV83=TRUE)</f>
        <v>0</v>
      </c>
      <c r="AW89" s="31"/>
      <c r="AX89" s="113"/>
      <c r="AY89" s="113"/>
      <c r="AZ89" s="113"/>
      <c r="BA89" s="113"/>
      <c r="BB89" s="113"/>
      <c r="BC89" s="22"/>
      <c r="BD89" s="34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</row>
    <row r="90" spans="2:97" ht="12.95" hidden="1" customHeight="1">
      <c r="C90" s="15"/>
      <c r="D90" s="15"/>
      <c r="E90" s="15"/>
      <c r="F90" s="16"/>
      <c r="G90" s="17"/>
      <c r="H90" s="17"/>
      <c r="I90" s="17"/>
      <c r="J90" s="17"/>
      <c r="K90" s="15"/>
      <c r="L90" s="17"/>
      <c r="M90" s="15"/>
      <c r="N90" s="15"/>
      <c r="O90" s="16"/>
      <c r="P90" s="17"/>
      <c r="Q90" s="17"/>
      <c r="R90" s="17"/>
      <c r="S90" s="15"/>
      <c r="T90" s="15"/>
      <c r="U90" s="15"/>
      <c r="V90" s="15"/>
      <c r="W90" s="15"/>
      <c r="X90" s="15"/>
      <c r="Y90" s="16"/>
      <c r="Z90" s="17"/>
      <c r="AA90" s="17"/>
      <c r="AL90" s="217" t="s">
        <v>34</v>
      </c>
      <c r="AM90" s="113">
        <f>N42</f>
        <v>2</v>
      </c>
      <c r="AN90" s="209">
        <f>IF(AM90="","",RANK(AM90,AM89:AM93,0))</f>
        <v>3</v>
      </c>
      <c r="AO90" s="114">
        <f>U42</f>
        <v>0.63529411764705879</v>
      </c>
      <c r="AP90" s="111">
        <f>IF(AO90="","",RANK(AO90,AO89:AO93,0))</f>
        <v>2</v>
      </c>
      <c r="AQ90" s="113">
        <f>S42</f>
        <v>4</v>
      </c>
      <c r="AR90" s="111">
        <f>IF(AQ90="","",RANK(AQ90,AQ89:AQ93,0))</f>
        <v>3</v>
      </c>
      <c r="AS90" s="209">
        <f t="shared" si="45"/>
        <v>123</v>
      </c>
      <c r="AT90" s="111">
        <f>RANK(AS90,AS89:AS93,1)</f>
        <v>4</v>
      </c>
      <c r="AU90" s="216" t="b">
        <f>NOT(OR(B20="",B22="",B24="",B26="",B28=""))</f>
        <v>0</v>
      </c>
      <c r="AV90" s="31" t="b">
        <f>AND(AU90=TRUE,AV83=TRUE)</f>
        <v>0</v>
      </c>
      <c r="AW90" s="31"/>
      <c r="AX90" s="113"/>
      <c r="AY90" s="113"/>
      <c r="AZ90" s="113"/>
      <c r="BA90" s="113"/>
      <c r="BB90" s="113"/>
      <c r="BC90" s="22"/>
      <c r="BD90" s="34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</row>
    <row r="91" spans="2:97" ht="12.95" hidden="1" customHeight="1">
      <c r="C91" s="15"/>
      <c r="D91" s="15"/>
      <c r="E91" s="15"/>
      <c r="F91" s="16"/>
      <c r="G91" s="17"/>
      <c r="H91" s="17"/>
      <c r="I91" s="17"/>
      <c r="J91" s="17"/>
      <c r="K91" s="15"/>
      <c r="L91" s="17"/>
      <c r="M91" s="15"/>
      <c r="N91" s="15"/>
      <c r="O91" s="16"/>
      <c r="P91" s="17"/>
      <c r="Q91" s="17"/>
      <c r="R91" s="17"/>
      <c r="S91" s="15"/>
      <c r="T91" s="15"/>
      <c r="U91" s="15"/>
      <c r="V91" s="15"/>
      <c r="W91" s="15"/>
      <c r="X91" s="15"/>
      <c r="Y91" s="16"/>
      <c r="Z91" s="17"/>
      <c r="AA91" s="17"/>
      <c r="AL91" s="217" t="s">
        <v>35</v>
      </c>
      <c r="AM91" s="113">
        <f>Z42</f>
        <v>2</v>
      </c>
      <c r="AN91" s="209">
        <f>IF(AM91="","",RANK(AM91,AM89:AM93,0))</f>
        <v>3</v>
      </c>
      <c r="AO91" s="114">
        <f>AG42</f>
        <v>0.6470588235294118</v>
      </c>
      <c r="AP91" s="111">
        <f>IF(AO91="","",RANK(AO91,AO89:AO93,0))</f>
        <v>1</v>
      </c>
      <c r="AQ91" s="113">
        <f>AE42</f>
        <v>4</v>
      </c>
      <c r="AR91" s="111">
        <f>IF(AQ91="","",RANK(AQ91,AQ89:AQ93,0))</f>
        <v>3</v>
      </c>
      <c r="AS91" s="209">
        <f t="shared" si="45"/>
        <v>117</v>
      </c>
      <c r="AT91" s="111">
        <f>RANK(AS91,AS89:AS93,1)</f>
        <v>3</v>
      </c>
      <c r="AU91" s="216"/>
      <c r="AV91" s="31"/>
      <c r="AW91" s="31"/>
      <c r="AX91" s="113"/>
      <c r="AY91" s="113"/>
      <c r="AZ91" s="113"/>
      <c r="BA91" s="113"/>
      <c r="BB91" s="113"/>
      <c r="BC91" s="22"/>
      <c r="BD91" s="34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</row>
    <row r="92" spans="2:97" ht="12.95" hidden="1" customHeight="1">
      <c r="C92" s="15"/>
      <c r="D92" s="15"/>
      <c r="E92" s="15"/>
      <c r="F92" s="16"/>
      <c r="G92" s="17"/>
      <c r="H92" s="17"/>
      <c r="I92" s="17"/>
      <c r="J92" s="17"/>
      <c r="K92" s="15"/>
      <c r="L92" s="17"/>
      <c r="M92" s="15"/>
      <c r="N92" s="15"/>
      <c r="O92" s="16"/>
      <c r="P92" s="17"/>
      <c r="Q92" s="17"/>
      <c r="R92" s="17"/>
      <c r="S92" s="15"/>
      <c r="T92" s="15"/>
      <c r="U92" s="15"/>
      <c r="V92" s="15"/>
      <c r="W92" s="15"/>
      <c r="X92" s="15"/>
      <c r="Y92" s="16"/>
      <c r="Z92" s="17"/>
      <c r="AA92" s="17"/>
      <c r="AL92" s="217" t="s">
        <v>36</v>
      </c>
      <c r="AM92" s="113">
        <f>B53</f>
        <v>4</v>
      </c>
      <c r="AN92" s="209">
        <f>IF(AM92="","",RANK(AM92,AM89:AM93,0))</f>
        <v>1</v>
      </c>
      <c r="AO92" s="114">
        <f>I53</f>
        <v>0.51851851851851849</v>
      </c>
      <c r="AP92" s="111">
        <f>IF(AO92="","",RANK(AO92,AO89:AO93,0))</f>
        <v>4</v>
      </c>
      <c r="AQ92" s="113">
        <f>G53</f>
        <v>5</v>
      </c>
      <c r="AR92" s="111">
        <f>IF(AQ92="","",RANK(AQ92,AQ89:AQ93,0))</f>
        <v>1</v>
      </c>
      <c r="AS92" s="209">
        <f t="shared" si="45"/>
        <v>61</v>
      </c>
      <c r="AT92" s="111">
        <f>RANK(AS92,AS89:AS93,1)</f>
        <v>2</v>
      </c>
      <c r="AU92" s="216"/>
      <c r="AV92" s="31"/>
      <c r="AW92" s="31"/>
      <c r="AX92" s="113"/>
      <c r="AY92" s="113"/>
      <c r="AZ92" s="113"/>
      <c r="BA92" s="113"/>
      <c r="BB92" s="113"/>
      <c r="BC92" s="22"/>
      <c r="BD92" s="34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</row>
    <row r="93" spans="2:97" ht="12.95" hidden="1" customHeight="1">
      <c r="C93" s="15"/>
      <c r="D93" s="15"/>
      <c r="E93" s="15"/>
      <c r="F93" s="16"/>
      <c r="G93" s="17"/>
      <c r="H93" s="17"/>
      <c r="I93" s="17"/>
      <c r="J93" s="17"/>
      <c r="K93" s="15"/>
      <c r="L93" s="17"/>
      <c r="M93" s="15"/>
      <c r="N93" s="15"/>
      <c r="O93" s="16"/>
      <c r="P93" s="17"/>
      <c r="Q93" s="17"/>
      <c r="R93" s="17"/>
      <c r="S93" s="15"/>
      <c r="T93" s="15"/>
      <c r="U93" s="15"/>
      <c r="V93" s="15"/>
      <c r="W93" s="15"/>
      <c r="X93" s="15"/>
      <c r="Y93" s="16"/>
      <c r="Z93" s="17"/>
      <c r="AA93" s="17"/>
      <c r="AL93" s="217" t="s">
        <v>37</v>
      </c>
      <c r="AM93" s="113" t="str">
        <f>N53</f>
        <v/>
      </c>
      <c r="AN93" s="209" t="str">
        <f>IF(AM93="","",RANK(AM93,AM89:AM93,0))</f>
        <v/>
      </c>
      <c r="AO93" s="114" t="str">
        <f>U53</f>
        <v/>
      </c>
      <c r="AP93" s="111" t="str">
        <f>IF(AO93="","",RANK(AO93,AO89:AO93,0))</f>
        <v/>
      </c>
      <c r="AQ93" s="113" t="str">
        <f>S53</f>
        <v/>
      </c>
      <c r="AR93" s="111" t="str">
        <f>IF(AQ93="","",RANK(AQ93,AQ89:AQ93,0))</f>
        <v/>
      </c>
      <c r="AS93" s="209">
        <f>IF(AN93="",1000,SUM(AN93*36+AP93*6+AR93))</f>
        <v>1000</v>
      </c>
      <c r="AT93" s="111">
        <f>RANK(AS93,AS89:AS93,1)</f>
        <v>5</v>
      </c>
      <c r="AU93" s="216"/>
      <c r="AV93" s="31"/>
      <c r="AW93" s="31"/>
      <c r="AX93" s="113"/>
      <c r="AY93" s="113"/>
      <c r="AZ93" s="113"/>
      <c r="BA93" s="113"/>
      <c r="BB93" s="232" t="s">
        <v>126</v>
      </c>
      <c r="BC93" s="233">
        <f>IF(BC88=TRUE,BB108,BB82)</f>
        <v>1</v>
      </c>
      <c r="BD93" s="34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</row>
    <row r="94" spans="2:97" ht="12.95" hidden="1" customHeight="1">
      <c r="C94" s="15"/>
      <c r="D94" s="15"/>
      <c r="E94" s="15"/>
      <c r="F94" s="16"/>
      <c r="G94" s="17"/>
      <c r="H94" s="17"/>
      <c r="I94" s="17"/>
      <c r="J94" s="17"/>
      <c r="K94" s="15"/>
      <c r="L94" s="17"/>
      <c r="M94" s="15"/>
      <c r="N94" s="15"/>
      <c r="O94" s="16"/>
      <c r="P94" s="17"/>
      <c r="Q94" s="17"/>
      <c r="R94" s="17"/>
      <c r="S94" s="15"/>
      <c r="T94" s="15"/>
      <c r="U94" s="15"/>
      <c r="V94" s="15"/>
      <c r="W94" s="15"/>
      <c r="X94" s="15"/>
      <c r="Y94" s="16"/>
      <c r="Z94" s="17"/>
      <c r="AA94" s="17"/>
      <c r="AL94" s="31"/>
      <c r="AM94" s="113" t="s">
        <v>18</v>
      </c>
      <c r="AN94" s="209" t="s">
        <v>66</v>
      </c>
      <c r="AO94" s="194" t="s">
        <v>20</v>
      </c>
      <c r="AP94" s="111" t="s">
        <v>67</v>
      </c>
      <c r="AQ94" s="194" t="s">
        <v>19</v>
      </c>
      <c r="AR94" s="111" t="s">
        <v>68</v>
      </c>
      <c r="AS94" s="195" t="s">
        <v>69</v>
      </c>
      <c r="AT94" s="111" t="s">
        <v>70</v>
      </c>
      <c r="AU94" s="216"/>
      <c r="AV94" s="31"/>
      <c r="AW94" s="31"/>
      <c r="AX94" s="113"/>
      <c r="AY94" s="194"/>
      <c r="AZ94" s="194"/>
      <c r="BA94" s="194"/>
      <c r="BB94" s="234" t="s">
        <v>123</v>
      </c>
      <c r="BC94" s="233">
        <f>IF(BC88=TRUE,BB109,BB83)</f>
        <v>4</v>
      </c>
      <c r="BD94" s="34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</row>
    <row r="95" spans="2:97" ht="12.95" hidden="1" customHeight="1">
      <c r="C95" s="15"/>
      <c r="D95" s="15"/>
      <c r="E95" s="15"/>
      <c r="F95" s="16"/>
      <c r="G95" s="17"/>
      <c r="H95" s="17"/>
      <c r="I95" s="17"/>
      <c r="J95" s="17"/>
      <c r="K95" s="15"/>
      <c r="L95" s="17"/>
      <c r="M95" s="15"/>
      <c r="N95" s="15"/>
      <c r="O95" s="16"/>
      <c r="P95" s="17"/>
      <c r="Q95" s="17"/>
      <c r="R95" s="17"/>
      <c r="S95" s="15"/>
      <c r="T95" s="15"/>
      <c r="U95" s="15"/>
      <c r="V95" s="15"/>
      <c r="W95" s="15"/>
      <c r="X95" s="15"/>
      <c r="Y95" s="16"/>
      <c r="Z95" s="17"/>
      <c r="AA95" s="17"/>
      <c r="AL95" s="217" t="s">
        <v>33</v>
      </c>
      <c r="AM95" s="113">
        <f>B42</f>
        <v>4</v>
      </c>
      <c r="AN95" s="209">
        <f>IF(AM95="","",RANK(AM95,AM95:AM98,0))</f>
        <v>1</v>
      </c>
      <c r="AO95" s="114">
        <f>I42</f>
        <v>0.54117647058823526</v>
      </c>
      <c r="AP95" s="111">
        <f>IF(AO95="","",RANK(AO95,AO95:AO98,0))</f>
        <v>3</v>
      </c>
      <c r="AQ95" s="113">
        <f>G42</f>
        <v>5</v>
      </c>
      <c r="AR95" s="111">
        <f>IF(AQ95="","",RANK(AQ95,AQ95:AQ98,0))</f>
        <v>1</v>
      </c>
      <c r="AS95" s="209">
        <f t="shared" ref="AS95:AS97" si="46">IF(AN95="",1000,SUM(AN95*36+AP95*6+AR95))</f>
        <v>55</v>
      </c>
      <c r="AT95" s="111">
        <f>IF(AM95="","",RANK(AS95,AS95:AS98,1))</f>
        <v>1</v>
      </c>
      <c r="AU95" s="216" t="b">
        <f>AND(B28="",B30="")</f>
        <v>1</v>
      </c>
      <c r="AV95" s="31" t="b">
        <f>AND(AU95=TRUE,AU96=TRUE,AV83=TRUE)</f>
        <v>1</v>
      </c>
      <c r="AW95" s="31"/>
      <c r="AX95" s="194"/>
      <c r="AY95" s="194"/>
      <c r="AZ95" s="194"/>
      <c r="BA95" s="194"/>
      <c r="BB95" s="234" t="s">
        <v>127</v>
      </c>
      <c r="BC95" s="233">
        <f>IF(BC88=TRUE,BB110,BB84)</f>
        <v>3</v>
      </c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</row>
    <row r="96" spans="2:97" ht="12.95" hidden="1" customHeight="1">
      <c r="C96" s="15"/>
      <c r="D96" s="15"/>
      <c r="E96" s="15"/>
      <c r="F96" s="16"/>
      <c r="G96" s="17"/>
      <c r="H96" s="17"/>
      <c r="I96" s="17"/>
      <c r="J96" s="17"/>
      <c r="K96" s="15"/>
      <c r="L96" s="17"/>
      <c r="M96" s="15"/>
      <c r="N96" s="15"/>
      <c r="O96" s="16"/>
      <c r="P96" s="17"/>
      <c r="Q96" s="17"/>
      <c r="R96" s="17"/>
      <c r="S96" s="15"/>
      <c r="T96" s="15"/>
      <c r="U96" s="15"/>
      <c r="V96" s="15"/>
      <c r="W96" s="15"/>
      <c r="X96" s="15"/>
      <c r="Y96" s="16"/>
      <c r="Z96" s="17"/>
      <c r="AA96" s="17"/>
      <c r="AL96" s="217" t="s">
        <v>34</v>
      </c>
      <c r="AM96" s="113">
        <f>N42</f>
        <v>2</v>
      </c>
      <c r="AN96" s="209">
        <f>IF(AM96="","",RANK(AM96,AM95:AM98,0))</f>
        <v>3</v>
      </c>
      <c r="AO96" s="114">
        <f>U42</f>
        <v>0.63529411764705879</v>
      </c>
      <c r="AP96" s="111">
        <f>IF(AO96="","",RANK(AO96,AO95:AO98,0))</f>
        <v>2</v>
      </c>
      <c r="AQ96" s="113">
        <f>S42</f>
        <v>4</v>
      </c>
      <c r="AR96" s="111">
        <f>IF(AQ96="","",RANK(AQ96,AQ95:AQ98,0))</f>
        <v>3</v>
      </c>
      <c r="AS96" s="209">
        <f t="shared" si="46"/>
        <v>123</v>
      </c>
      <c r="AT96" s="111">
        <f>RANK(AS96,AS95:AS98,1)</f>
        <v>4</v>
      </c>
      <c r="AU96" s="216" t="b">
        <f>NOT(OR(B20="",B22="",B24="",B26=""))</f>
        <v>1</v>
      </c>
      <c r="AV96" s="31" t="b">
        <f>AND(AV95=TRUE,AV83=TRUE)</f>
        <v>1</v>
      </c>
      <c r="AW96" s="31"/>
      <c r="AX96" s="194"/>
      <c r="AY96" s="194"/>
      <c r="AZ96" s="194"/>
      <c r="BA96" s="194"/>
      <c r="BB96" s="234" t="s">
        <v>128</v>
      </c>
      <c r="BC96" s="233">
        <f>IF(BC88=TRUE,BB111,BB85)</f>
        <v>2</v>
      </c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</row>
    <row r="97" spans="2:97" ht="12.95" hidden="1" customHeight="1">
      <c r="C97" s="15"/>
      <c r="D97" s="15"/>
      <c r="E97" s="15"/>
      <c r="F97" s="16"/>
      <c r="G97" s="17"/>
      <c r="H97" s="17"/>
      <c r="I97" s="17"/>
      <c r="J97" s="17"/>
      <c r="K97" s="15"/>
      <c r="L97" s="17"/>
      <c r="M97" s="15"/>
      <c r="N97" s="15"/>
      <c r="O97" s="16"/>
      <c r="P97" s="17"/>
      <c r="Q97" s="17"/>
      <c r="R97" s="17"/>
      <c r="S97" s="15"/>
      <c r="T97" s="15"/>
      <c r="U97" s="15"/>
      <c r="V97" s="15"/>
      <c r="W97" s="15"/>
      <c r="X97" s="15"/>
      <c r="Y97" s="16"/>
      <c r="Z97" s="17"/>
      <c r="AA97" s="17"/>
      <c r="AL97" s="217" t="s">
        <v>35</v>
      </c>
      <c r="AM97" s="113">
        <f>Z42</f>
        <v>2</v>
      </c>
      <c r="AN97" s="209">
        <f>IF(AM97="","",RANK(AM97,AM95:AM98,0))</f>
        <v>3</v>
      </c>
      <c r="AO97" s="114">
        <f>AG42</f>
        <v>0.6470588235294118</v>
      </c>
      <c r="AP97" s="111">
        <f>IF(AO97="","",RANK(AO97,AO95:AO98,0))</f>
        <v>1</v>
      </c>
      <c r="AQ97" s="113">
        <f>AE42</f>
        <v>4</v>
      </c>
      <c r="AR97" s="111">
        <f>IF(AQ97="","",RANK(AQ97,AQ95:AQ98,0))</f>
        <v>3</v>
      </c>
      <c r="AS97" s="209">
        <f t="shared" si="46"/>
        <v>117</v>
      </c>
      <c r="AT97" s="111">
        <f>RANK(AS97,AS95:AS98,1)</f>
        <v>3</v>
      </c>
      <c r="AU97" s="216"/>
      <c r="AV97" s="31"/>
      <c r="AW97" s="31"/>
      <c r="AX97" s="31"/>
      <c r="AY97" s="31"/>
      <c r="AZ97" s="31"/>
      <c r="BA97" s="31"/>
      <c r="BB97" s="234" t="s">
        <v>129</v>
      </c>
      <c r="BC97" s="233" t="str">
        <f>IF(BC88=TRUE,BB112,BB86)</f>
        <v/>
      </c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</row>
    <row r="98" spans="2:97" ht="12.95" hidden="1" customHeight="1">
      <c r="B98" s="18"/>
      <c r="C98" s="18"/>
      <c r="D98" s="18"/>
      <c r="E98" s="18"/>
      <c r="F98" s="22"/>
      <c r="G98" s="20"/>
      <c r="H98" s="20"/>
      <c r="I98" s="20"/>
      <c r="J98" s="20"/>
      <c r="K98" s="18"/>
      <c r="L98" s="20"/>
      <c r="M98" s="18"/>
      <c r="N98" s="18"/>
      <c r="O98" s="22"/>
      <c r="P98" s="20"/>
      <c r="Q98" s="20"/>
      <c r="R98" s="20"/>
      <c r="S98" s="18"/>
      <c r="T98" s="18"/>
      <c r="U98" s="18"/>
      <c r="V98" s="18"/>
      <c r="W98" s="18"/>
      <c r="X98" s="18"/>
      <c r="Y98" s="22"/>
      <c r="Z98" s="20"/>
      <c r="AA98" s="20"/>
      <c r="AB98" s="18"/>
      <c r="AC98" s="18"/>
      <c r="AD98" s="18"/>
      <c r="AE98" s="138"/>
      <c r="AF98" s="138"/>
      <c r="AG98" s="18"/>
      <c r="AH98" s="18"/>
      <c r="AI98" s="18"/>
      <c r="AJ98" s="18"/>
      <c r="AL98" s="217" t="s">
        <v>36</v>
      </c>
      <c r="AM98" s="113">
        <f>B53</f>
        <v>4</v>
      </c>
      <c r="AN98" s="209">
        <f>IF(AM98="","",RANK(AM98,AM95:AM98,0))</f>
        <v>1</v>
      </c>
      <c r="AO98" s="114">
        <f>I53</f>
        <v>0.51851851851851849</v>
      </c>
      <c r="AP98" s="111">
        <f>IF(AO98="","",RANK(AO98,AO95:AO98,0))</f>
        <v>4</v>
      </c>
      <c r="AQ98" s="113">
        <f>G53</f>
        <v>5</v>
      </c>
      <c r="AR98" s="111">
        <f>IF(AQ98="","",RANK(AQ98,AQ95:AQ98,0))</f>
        <v>1</v>
      </c>
      <c r="AS98" s="209">
        <f>IF(AN98="",1000,SUM(AN98*36+AP98*6+AR98))</f>
        <v>61</v>
      </c>
      <c r="AT98" s="111">
        <f>RANK(AS98,AS95:AS98,1)</f>
        <v>2</v>
      </c>
      <c r="AU98" s="216"/>
      <c r="AV98" s="31"/>
      <c r="AW98" s="31"/>
      <c r="AX98" s="31"/>
      <c r="AY98" s="31"/>
      <c r="AZ98" s="31"/>
      <c r="BA98" s="31"/>
      <c r="BB98" s="234" t="s">
        <v>130</v>
      </c>
      <c r="BC98" s="233" t="str">
        <f>IF(BC88=TRUE,BB113,BB87)</f>
        <v/>
      </c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</row>
    <row r="99" spans="2:97" ht="12.95" hidden="1" customHeight="1">
      <c r="B99" s="18"/>
      <c r="C99" s="18"/>
      <c r="D99" s="18"/>
      <c r="E99" s="18"/>
      <c r="F99" s="22"/>
      <c r="G99" s="20"/>
      <c r="H99" s="20"/>
      <c r="I99" s="20"/>
      <c r="J99" s="20"/>
      <c r="K99" s="18"/>
      <c r="L99" s="20"/>
      <c r="M99" s="18"/>
      <c r="N99" s="18"/>
      <c r="O99" s="22"/>
      <c r="P99" s="20"/>
      <c r="Q99" s="20"/>
      <c r="R99" s="20"/>
      <c r="S99" s="18"/>
      <c r="T99" s="18"/>
      <c r="U99" s="18"/>
      <c r="V99" s="18"/>
      <c r="W99" s="18"/>
      <c r="X99" s="18"/>
      <c r="Y99" s="22"/>
      <c r="Z99" s="20"/>
      <c r="AA99" s="20"/>
      <c r="AB99" s="18"/>
      <c r="AC99" s="18"/>
      <c r="AD99" s="18"/>
      <c r="AE99" s="138"/>
      <c r="AF99" s="138"/>
      <c r="AG99" s="18"/>
      <c r="AH99" s="18"/>
      <c r="AI99" s="18"/>
      <c r="AJ99" s="18"/>
      <c r="AL99" s="31"/>
      <c r="AM99" s="113" t="s">
        <v>18</v>
      </c>
      <c r="AN99" s="209" t="s">
        <v>66</v>
      </c>
      <c r="AO99" s="194" t="s">
        <v>20</v>
      </c>
      <c r="AP99" s="111" t="s">
        <v>67</v>
      </c>
      <c r="AQ99" s="194" t="s">
        <v>19</v>
      </c>
      <c r="AR99" s="111" t="s">
        <v>68</v>
      </c>
      <c r="AS99" s="195" t="s">
        <v>69</v>
      </c>
      <c r="AT99" s="111" t="s">
        <v>70</v>
      </c>
      <c r="AU99" s="216"/>
      <c r="AV99" s="31"/>
      <c r="AW99" s="31"/>
      <c r="AX99" s="31"/>
      <c r="AY99" s="31"/>
      <c r="AZ99" s="31"/>
      <c r="BA99" s="31"/>
      <c r="BB99" s="31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</row>
    <row r="100" spans="2:97" ht="12.95" hidden="1" customHeight="1">
      <c r="B100" s="18"/>
      <c r="C100" s="18"/>
      <c r="D100" s="187"/>
      <c r="E100" s="187"/>
      <c r="F100" s="157"/>
      <c r="G100" s="30"/>
      <c r="H100" s="30"/>
      <c r="I100" s="30"/>
      <c r="J100" s="30"/>
      <c r="K100" s="30"/>
      <c r="L100" s="30"/>
      <c r="M100" s="55"/>
      <c r="N100" s="56"/>
      <c r="O100" s="57"/>
      <c r="P100" s="58"/>
      <c r="Q100" s="58"/>
      <c r="R100" s="58"/>
      <c r="S100" s="58"/>
      <c r="T100" s="58"/>
      <c r="U100" s="58"/>
      <c r="V100" s="58"/>
      <c r="W100" s="18"/>
      <c r="X100" s="18"/>
      <c r="Y100" s="22"/>
      <c r="Z100" s="20"/>
      <c r="AA100" s="20"/>
      <c r="AB100" s="18"/>
      <c r="AC100" s="18"/>
      <c r="AD100" s="18"/>
      <c r="AE100" s="138"/>
      <c r="AF100" s="138"/>
      <c r="AG100" s="18"/>
      <c r="AH100" s="18"/>
      <c r="AI100" s="18"/>
      <c r="AJ100" s="18"/>
      <c r="AL100" s="217" t="s">
        <v>33</v>
      </c>
      <c r="AM100" s="113">
        <f>B42</f>
        <v>4</v>
      </c>
      <c r="AN100" s="209">
        <f>IF(AM100="","",RANK(AM100,AM100:AM102,0))</f>
        <v>1</v>
      </c>
      <c r="AO100" s="114">
        <f>I42</f>
        <v>0.54117647058823526</v>
      </c>
      <c r="AP100" s="111">
        <f>IF(AO100="","",RANK(AO100,AO100:AO102,0))</f>
        <v>3</v>
      </c>
      <c r="AQ100" s="113">
        <f>G42</f>
        <v>5</v>
      </c>
      <c r="AR100" s="111">
        <f>IF(AQ100="","",RANK(AQ100,AQ100:AQ102,0))</f>
        <v>1</v>
      </c>
      <c r="AS100" s="209">
        <f t="shared" ref="AS100:AS102" si="47">IF(AN100="",1000,SUM(AN100*36+AP100*6+AR100))</f>
        <v>55</v>
      </c>
      <c r="AT100" s="111">
        <f>IF(AM100="","",RANK(AS100,AS100:AS102,1))</f>
        <v>1</v>
      </c>
      <c r="AU100" s="216" t="b">
        <f>AND(B26="",B28="",B30="")</f>
        <v>0</v>
      </c>
      <c r="AV100" s="31" t="b">
        <f>AND(AU100=TRUE,AU101=TRUE,AV83=TRUE)</f>
        <v>0</v>
      </c>
      <c r="AW100" s="31"/>
      <c r="AX100" s="31"/>
      <c r="AY100" s="31"/>
      <c r="AZ100" s="31"/>
      <c r="BA100" s="31"/>
      <c r="BB100" s="31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</row>
    <row r="101" spans="2:97" ht="12.95" hidden="1" customHeight="1">
      <c r="B101" s="18"/>
      <c r="C101" s="18"/>
      <c r="D101" s="187"/>
      <c r="E101" s="187"/>
      <c r="F101" s="157"/>
      <c r="G101" s="30"/>
      <c r="H101" s="30"/>
      <c r="I101" s="30"/>
      <c r="J101" s="30"/>
      <c r="K101" s="30"/>
      <c r="L101" s="30"/>
      <c r="M101" s="55"/>
      <c r="N101" s="18"/>
      <c r="O101" s="22"/>
      <c r="P101" s="20"/>
      <c r="Q101" s="20"/>
      <c r="R101" s="20"/>
      <c r="S101" s="18"/>
      <c r="T101" s="18"/>
      <c r="U101" s="18"/>
      <c r="V101" s="18"/>
      <c r="W101" s="18"/>
      <c r="X101" s="18"/>
      <c r="Y101" s="22"/>
      <c r="Z101" s="20"/>
      <c r="AA101" s="20"/>
      <c r="AB101" s="18"/>
      <c r="AC101" s="18"/>
      <c r="AD101" s="18"/>
      <c r="AE101" s="138"/>
      <c r="AF101" s="138"/>
      <c r="AG101" s="18"/>
      <c r="AH101" s="18"/>
      <c r="AI101" s="18"/>
      <c r="AJ101" s="18"/>
      <c r="AL101" s="217" t="s">
        <v>34</v>
      </c>
      <c r="AM101" s="113">
        <f>N42</f>
        <v>2</v>
      </c>
      <c r="AN101" s="209">
        <f>IF(AM101="","",RANK(AM101,AM100:AM102,0))</f>
        <v>2</v>
      </c>
      <c r="AO101" s="114">
        <f>U42</f>
        <v>0.63529411764705879</v>
      </c>
      <c r="AP101" s="111">
        <f>IF(AO101="","",RANK(AO101,AO100:AO102,0))</f>
        <v>2</v>
      </c>
      <c r="AQ101" s="113">
        <f>S42</f>
        <v>4</v>
      </c>
      <c r="AR101" s="111">
        <f>IF(AQ101="","",RANK(AQ101,AQ100:AQ102,0))</f>
        <v>2</v>
      </c>
      <c r="AS101" s="209">
        <f t="shared" si="47"/>
        <v>86</v>
      </c>
      <c r="AT101" s="111">
        <f>RANK(AS101,AS100:AS102,1)</f>
        <v>3</v>
      </c>
      <c r="AU101" s="216" t="b">
        <f>NOT(OR(B20="",B22="",B24=""))</f>
        <v>1</v>
      </c>
      <c r="AV101" s="31" t="b">
        <f>AND(AV84=TRUE,AV100=TRUE)</f>
        <v>0</v>
      </c>
      <c r="AW101" s="31"/>
      <c r="AX101" s="31"/>
      <c r="AY101" s="31"/>
      <c r="AZ101" s="31"/>
      <c r="BA101" s="31"/>
      <c r="BB101" s="31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</row>
    <row r="102" spans="2:97" ht="12.95" hidden="1" customHeight="1">
      <c r="B102" s="18"/>
      <c r="C102" s="18"/>
      <c r="D102" s="187"/>
      <c r="E102" s="187"/>
      <c r="F102" s="157"/>
      <c r="G102" s="30"/>
      <c r="H102" s="30"/>
      <c r="I102" s="30"/>
      <c r="J102" s="30"/>
      <c r="K102" s="30"/>
      <c r="L102" s="30"/>
      <c r="M102" s="55"/>
      <c r="N102" s="18"/>
      <c r="O102" s="22"/>
      <c r="P102" s="20"/>
      <c r="Q102" s="20"/>
      <c r="R102" s="20"/>
      <c r="S102" s="18"/>
      <c r="T102" s="18"/>
      <c r="U102" s="18"/>
      <c r="V102" s="18"/>
      <c r="W102" s="18"/>
      <c r="X102" s="18"/>
      <c r="Y102" s="22"/>
      <c r="Z102" s="20"/>
      <c r="AA102" s="20"/>
      <c r="AB102" s="18"/>
      <c r="AC102" s="18"/>
      <c r="AD102" s="18"/>
      <c r="AE102" s="138"/>
      <c r="AF102" s="138"/>
      <c r="AG102" s="18"/>
      <c r="AH102" s="18"/>
      <c r="AI102" s="18"/>
      <c r="AJ102" s="18"/>
      <c r="AL102" s="217" t="s">
        <v>35</v>
      </c>
      <c r="AM102" s="113">
        <f>Z42</f>
        <v>2</v>
      </c>
      <c r="AN102" s="209">
        <f>IF(AM102="","",RANK(AM102,AM100:AM102,0))</f>
        <v>2</v>
      </c>
      <c r="AO102" s="114">
        <f>AG42</f>
        <v>0.6470588235294118</v>
      </c>
      <c r="AP102" s="111">
        <f>IF(AO102="","",RANK(AO102,AO100:AO102,0))</f>
        <v>1</v>
      </c>
      <c r="AQ102" s="113">
        <f>AE42</f>
        <v>4</v>
      </c>
      <c r="AR102" s="111">
        <f>IF(AQ102="","",RANK(AQ102,AQ100:AQ102,0))</f>
        <v>2</v>
      </c>
      <c r="AS102" s="209">
        <f t="shared" si="47"/>
        <v>80</v>
      </c>
      <c r="AT102" s="111">
        <f>RANK(AS102,AS100:AS102,1)</f>
        <v>2</v>
      </c>
      <c r="AU102" s="216"/>
      <c r="AV102" s="31"/>
      <c r="AW102" s="31"/>
      <c r="AX102" s="31"/>
      <c r="AY102" s="31"/>
      <c r="AZ102" s="31"/>
      <c r="BA102" s="31"/>
      <c r="BB102" s="31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</row>
    <row r="103" spans="2:97" ht="12.95" hidden="1" customHeight="1">
      <c r="B103" s="18"/>
      <c r="C103" s="18"/>
      <c r="D103" s="187"/>
      <c r="E103" s="187"/>
      <c r="F103" s="157"/>
      <c r="G103" s="30"/>
      <c r="H103" s="30"/>
      <c r="I103" s="30"/>
      <c r="J103" s="30"/>
      <c r="K103" s="30"/>
      <c r="L103" s="30"/>
      <c r="M103" s="55"/>
      <c r="N103" s="18"/>
      <c r="O103" s="22"/>
      <c r="P103" s="20"/>
      <c r="Q103" s="20"/>
      <c r="R103" s="20"/>
      <c r="S103" s="18"/>
      <c r="T103" s="18"/>
      <c r="U103" s="18"/>
      <c r="V103" s="18"/>
      <c r="W103" s="18"/>
      <c r="X103" s="18"/>
      <c r="Y103" s="22"/>
      <c r="Z103" s="20"/>
      <c r="AA103" s="20"/>
      <c r="AB103" s="18"/>
      <c r="AC103" s="18"/>
      <c r="AD103" s="18"/>
      <c r="AE103" s="138"/>
      <c r="AF103" s="138"/>
      <c r="AG103" s="18"/>
      <c r="AH103" s="18"/>
      <c r="AI103" s="18"/>
      <c r="AJ103" s="18"/>
      <c r="AL103" s="31"/>
      <c r="AM103" s="113" t="s">
        <v>18</v>
      </c>
      <c r="AN103" s="209" t="s">
        <v>66</v>
      </c>
      <c r="AO103" s="194" t="s">
        <v>20</v>
      </c>
      <c r="AP103" s="111" t="s">
        <v>67</v>
      </c>
      <c r="AQ103" s="194" t="s">
        <v>19</v>
      </c>
      <c r="AR103" s="111" t="s">
        <v>68</v>
      </c>
      <c r="AS103" s="195" t="s">
        <v>69</v>
      </c>
      <c r="AT103" s="111" t="s">
        <v>70</v>
      </c>
      <c r="AU103" s="216"/>
      <c r="AV103" s="31"/>
      <c r="AW103" s="31"/>
      <c r="AX103" s="31"/>
      <c r="AY103" s="31"/>
      <c r="AZ103" s="31"/>
      <c r="BA103" s="31"/>
      <c r="BB103" s="31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</row>
    <row r="104" spans="2:97" ht="12.95" hidden="1" customHeight="1">
      <c r="B104" s="18"/>
      <c r="C104" s="18"/>
      <c r="D104" s="187"/>
      <c r="E104" s="187"/>
      <c r="F104" s="157"/>
      <c r="G104" s="30"/>
      <c r="H104" s="30"/>
      <c r="I104" s="30"/>
      <c r="J104" s="30"/>
      <c r="K104" s="30"/>
      <c r="L104" s="30"/>
      <c r="M104" s="55"/>
      <c r="N104" s="18"/>
      <c r="O104" s="22"/>
      <c r="P104" s="20"/>
      <c r="Q104" s="20"/>
      <c r="R104" s="20"/>
      <c r="S104" s="18"/>
      <c r="T104" s="18"/>
      <c r="U104" s="18"/>
      <c r="V104" s="18"/>
      <c r="W104" s="18"/>
      <c r="X104" s="18"/>
      <c r="Y104" s="22"/>
      <c r="Z104" s="20"/>
      <c r="AA104" s="20"/>
      <c r="AB104" s="18"/>
      <c r="AC104" s="18"/>
      <c r="AD104" s="18"/>
      <c r="AE104" s="138"/>
      <c r="AF104" s="138"/>
      <c r="AG104" s="18"/>
      <c r="AH104" s="18"/>
      <c r="AI104" s="18"/>
      <c r="AJ104" s="18"/>
      <c r="AL104" s="217" t="s">
        <v>33</v>
      </c>
      <c r="AM104" s="113">
        <f>B42</f>
        <v>4</v>
      </c>
      <c r="AN104" s="209">
        <f>IF(AM104="","",RANK(AM104,AM104:AM105,0))</f>
        <v>1</v>
      </c>
      <c r="AO104" s="114">
        <f>I42</f>
        <v>0.54117647058823526</v>
      </c>
      <c r="AP104" s="111">
        <f>IF(AO104="","",RANK(AO104,AO104:AO105,0))</f>
        <v>2</v>
      </c>
      <c r="AQ104" s="113">
        <f>G42</f>
        <v>5</v>
      </c>
      <c r="AR104" s="111">
        <f>IF(AQ104="","",RANK(AQ104,AQ104:AQ105,0))</f>
        <v>1</v>
      </c>
      <c r="AS104" s="209">
        <f t="shared" ref="AS104:AS105" si="48">IF(AN104="",1000,SUM(AN104*36+AP104*6+AR104))</f>
        <v>49</v>
      </c>
      <c r="AT104" s="111">
        <f>IF(AM104="","",RANK(AS104,AS104:AS105,1))</f>
        <v>1</v>
      </c>
      <c r="AU104" s="216" t="b">
        <f>AND(B24="",B26="",B28="",B30="")</f>
        <v>0</v>
      </c>
      <c r="AV104" s="31" t="b">
        <f>AND(AU104=TRUE,AU105=TRUE,AV83=TRUE)</f>
        <v>0</v>
      </c>
      <c r="AW104" s="31"/>
      <c r="AX104" s="31"/>
      <c r="AY104" s="31"/>
      <c r="AZ104" s="31"/>
      <c r="BA104" s="31"/>
      <c r="BB104" s="31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</row>
    <row r="105" spans="2:97" ht="12.95" hidden="1" customHeight="1">
      <c r="B105" s="18"/>
      <c r="C105" s="18"/>
      <c r="D105" s="187"/>
      <c r="E105" s="187"/>
      <c r="F105" s="157"/>
      <c r="G105" s="30"/>
      <c r="H105" s="30"/>
      <c r="I105" s="30"/>
      <c r="J105" s="30"/>
      <c r="K105" s="30"/>
      <c r="L105" s="30"/>
      <c r="M105" s="55"/>
      <c r="N105" s="18"/>
      <c r="O105" s="22"/>
      <c r="P105" s="20"/>
      <c r="Q105" s="20"/>
      <c r="R105" s="20"/>
      <c r="S105" s="18"/>
      <c r="T105" s="18"/>
      <c r="U105" s="18"/>
      <c r="V105" s="18"/>
      <c r="W105" s="18"/>
      <c r="X105" s="18"/>
      <c r="Y105" s="22"/>
      <c r="Z105" s="20"/>
      <c r="AA105" s="20"/>
      <c r="AB105" s="18"/>
      <c r="AC105" s="18"/>
      <c r="AD105" s="18"/>
      <c r="AE105" s="138"/>
      <c r="AF105" s="138"/>
      <c r="AG105" s="18"/>
      <c r="AH105" s="18"/>
      <c r="AI105" s="18"/>
      <c r="AJ105" s="18"/>
      <c r="AL105" s="217" t="s">
        <v>34</v>
      </c>
      <c r="AM105" s="113">
        <f>N42</f>
        <v>2</v>
      </c>
      <c r="AN105" s="209">
        <f>IF(AM105="","",RANK(AM105,AM104:AM105,0))</f>
        <v>2</v>
      </c>
      <c r="AO105" s="114">
        <f>U42</f>
        <v>0.63529411764705879</v>
      </c>
      <c r="AP105" s="111">
        <f>IF(AO105="","",RANK(AO105,AO104:AO105,0))</f>
        <v>1</v>
      </c>
      <c r="AQ105" s="113">
        <f>S42</f>
        <v>4</v>
      </c>
      <c r="AR105" s="111">
        <f>IF(AQ105="","",RANK(AQ105,AQ104:AQ105,0))</f>
        <v>2</v>
      </c>
      <c r="AS105" s="209">
        <f t="shared" si="48"/>
        <v>80</v>
      </c>
      <c r="AT105" s="111">
        <f>RANK(AS105,AS104:AS105,1)</f>
        <v>2</v>
      </c>
      <c r="AU105" s="216" t="b">
        <f>NOT(OR(B20="",B22=""))</f>
        <v>1</v>
      </c>
      <c r="AV105" s="31" t="b">
        <f>AND(AV84=TRUE,AV104=TRUE)</f>
        <v>0</v>
      </c>
      <c r="AW105" s="31"/>
      <c r="AX105" s="31"/>
      <c r="AY105" s="31"/>
      <c r="AZ105" s="31"/>
      <c r="BA105" s="31"/>
      <c r="BB105" s="31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</row>
    <row r="106" spans="2:97" ht="12.95" hidden="1" customHeight="1">
      <c r="B106" s="18"/>
      <c r="C106" s="18"/>
      <c r="D106" s="138"/>
      <c r="E106" s="138"/>
      <c r="F106" s="157"/>
      <c r="G106" s="20"/>
      <c r="H106" s="20"/>
      <c r="I106" s="20"/>
      <c r="J106" s="20"/>
      <c r="K106" s="18"/>
      <c r="L106" s="20"/>
      <c r="M106" s="18"/>
      <c r="N106" s="18"/>
      <c r="O106" s="22"/>
      <c r="P106" s="20"/>
      <c r="Q106" s="20"/>
      <c r="R106" s="20"/>
      <c r="S106" s="18"/>
      <c r="T106" s="18"/>
      <c r="U106" s="18"/>
      <c r="V106" s="18"/>
      <c r="W106" s="18"/>
      <c r="X106" s="18"/>
      <c r="Y106" s="22"/>
      <c r="Z106" s="20"/>
      <c r="AA106" s="20"/>
      <c r="AB106" s="18"/>
      <c r="AC106" s="18"/>
      <c r="AD106" s="18"/>
      <c r="AE106" s="138"/>
      <c r="AF106" s="138"/>
      <c r="AG106" s="18"/>
      <c r="AH106" s="18"/>
      <c r="AI106" s="18"/>
      <c r="AJ106" s="18"/>
      <c r="AL106" s="31"/>
      <c r="AM106" s="207"/>
      <c r="AN106" s="207"/>
      <c r="AO106" s="31"/>
      <c r="AP106" s="31"/>
      <c r="AQ106" s="31"/>
      <c r="AR106" s="31"/>
      <c r="AS106" s="31"/>
      <c r="AT106" s="31"/>
      <c r="AU106" s="216"/>
      <c r="AV106" s="31"/>
      <c r="AW106" s="31"/>
      <c r="AX106" s="31"/>
      <c r="AY106" s="31"/>
      <c r="AZ106" s="31"/>
      <c r="BA106" s="31"/>
      <c r="BB106" s="31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</row>
    <row r="107" spans="2:97" ht="15" hidden="1" customHeight="1">
      <c r="B107" s="18"/>
      <c r="C107" s="18"/>
      <c r="D107" s="138"/>
      <c r="E107" s="138"/>
      <c r="F107" s="157"/>
      <c r="G107" s="20"/>
      <c r="H107" s="20"/>
      <c r="I107" s="20"/>
      <c r="J107" s="20"/>
      <c r="K107" s="18"/>
      <c r="L107" s="20"/>
      <c r="M107" s="18"/>
      <c r="N107" s="18"/>
      <c r="O107" s="22"/>
      <c r="P107" s="20"/>
      <c r="Q107" s="20"/>
      <c r="R107" s="20"/>
      <c r="S107" s="18"/>
      <c r="T107" s="18"/>
      <c r="U107" s="18"/>
      <c r="V107" s="18"/>
      <c r="W107" s="18"/>
      <c r="X107" s="18"/>
      <c r="Y107" s="22"/>
      <c r="Z107" s="20"/>
      <c r="AA107" s="20"/>
      <c r="AB107" s="18"/>
      <c r="AC107" s="18"/>
      <c r="AD107" s="18"/>
      <c r="AE107" s="138"/>
      <c r="AF107" s="138"/>
      <c r="AG107" s="18"/>
      <c r="AH107" s="18"/>
      <c r="AI107" s="18"/>
      <c r="AJ107" s="18"/>
      <c r="AL107" s="31"/>
      <c r="AM107" s="113" t="s">
        <v>18</v>
      </c>
      <c r="AN107" s="209" t="s">
        <v>66</v>
      </c>
      <c r="AO107" s="194" t="s">
        <v>124</v>
      </c>
      <c r="AP107" s="111" t="s">
        <v>125</v>
      </c>
      <c r="AQ107" s="194" t="s">
        <v>20</v>
      </c>
      <c r="AR107" s="111" t="s">
        <v>67</v>
      </c>
      <c r="AS107" s="31"/>
      <c r="AT107" s="111" t="s">
        <v>70</v>
      </c>
      <c r="AU107" s="216"/>
      <c r="AV107" s="31"/>
      <c r="AW107" s="210" t="s">
        <v>117</v>
      </c>
      <c r="AX107" s="210" t="s">
        <v>118</v>
      </c>
      <c r="AY107" s="210" t="s">
        <v>121</v>
      </c>
      <c r="AZ107" s="210" t="s">
        <v>119</v>
      </c>
      <c r="BA107" s="107" t="s">
        <v>120</v>
      </c>
      <c r="BB107" s="111" t="s">
        <v>122</v>
      </c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</row>
    <row r="108" spans="2:97" ht="15" hidden="1" customHeight="1">
      <c r="B108" s="18"/>
      <c r="C108" s="18"/>
      <c r="D108" s="138"/>
      <c r="E108" s="138"/>
      <c r="F108" s="157"/>
      <c r="G108" s="20"/>
      <c r="H108" s="20"/>
      <c r="I108" s="20"/>
      <c r="J108" s="20"/>
      <c r="K108" s="18"/>
      <c r="L108" s="20"/>
      <c r="M108" s="18"/>
      <c r="N108" s="18"/>
      <c r="O108" s="22"/>
      <c r="P108" s="20"/>
      <c r="Q108" s="20"/>
      <c r="R108" s="20"/>
      <c r="S108" s="18"/>
      <c r="T108" s="18"/>
      <c r="U108" s="18"/>
      <c r="V108" s="18"/>
      <c r="W108" s="18"/>
      <c r="X108" s="18"/>
      <c r="Y108" s="22"/>
      <c r="Z108" s="20"/>
      <c r="AA108" s="20"/>
      <c r="AB108" s="18"/>
      <c r="AC108" s="18"/>
      <c r="AD108" s="18"/>
      <c r="AE108" s="138"/>
      <c r="AF108" s="138"/>
      <c r="AG108" s="18"/>
      <c r="AH108" s="18"/>
      <c r="AI108" s="18"/>
      <c r="AJ108" s="18"/>
      <c r="AL108" s="217" t="s">
        <v>33</v>
      </c>
      <c r="AM108" s="113">
        <f>B42</f>
        <v>4</v>
      </c>
      <c r="AN108" s="209">
        <f>IF(AM108="","",RANK(AM108,AM108:AM113,0))</f>
        <v>1</v>
      </c>
      <c r="AO108" s="235" t="str">
        <f>J35</f>
        <v/>
      </c>
      <c r="AP108" s="111" t="str">
        <f>IF(AO108="","",RANK(AO108,AO108:AO113,0))</f>
        <v/>
      </c>
      <c r="AQ108" s="114">
        <f>I42</f>
        <v>0.54117647058823526</v>
      </c>
      <c r="AR108" s="111">
        <f>IF(AQ108="","",RANK(AQ108,AQ108:AQ113,0))</f>
        <v>3</v>
      </c>
      <c r="AS108" s="209" t="e">
        <f t="shared" ref="AS108:AS113" si="49">IF(AN108="",1000,SUM(AN108*36+AP108*6+AR108))</f>
        <v>#VALUE!</v>
      </c>
      <c r="AT108" s="111" t="e">
        <f>IF(AM108="","",RANK(AS108,AS108:AS113,1))</f>
        <v>#VALUE!</v>
      </c>
      <c r="AU108" s="216"/>
      <c r="AV108" s="216" t="b">
        <f>NOT(OR(K20="",K22="",K24="",K26="",K28="",K30=""))</f>
        <v>0</v>
      </c>
      <c r="AW108" s="117" t="str">
        <f>IF(AV130=TRUE,AT130,"")</f>
        <v/>
      </c>
      <c r="AX108" s="111" t="str">
        <f>IF(AV126=TRUE,AT126,"")</f>
        <v/>
      </c>
      <c r="AY108" s="98" t="str">
        <f>IF(AV121=TRUE,AT121,"")</f>
        <v/>
      </c>
      <c r="AZ108" s="98" t="str">
        <f>IF(AV115=TRUE,AT115,"")</f>
        <v/>
      </c>
      <c r="BA108" s="98" t="str">
        <f>IF(AV108=TRUE,AT108,"")</f>
        <v/>
      </c>
      <c r="BB108" s="111">
        <f>IF(AU109=TRUE,0,SUM(AW108:BA108))</f>
        <v>0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</row>
    <row r="109" spans="2:97" ht="15" hidden="1" customHeight="1">
      <c r="B109" s="18"/>
      <c r="C109" s="18"/>
      <c r="D109" s="138"/>
      <c r="E109" s="138"/>
      <c r="F109" s="157"/>
      <c r="G109" s="20"/>
      <c r="H109" s="20"/>
      <c r="I109" s="20"/>
      <c r="J109" s="20"/>
      <c r="K109" s="18"/>
      <c r="L109" s="20"/>
      <c r="M109" s="18"/>
      <c r="N109" s="18"/>
      <c r="O109" s="22"/>
      <c r="P109" s="20"/>
      <c r="Q109" s="20"/>
      <c r="R109" s="20"/>
      <c r="S109" s="18"/>
      <c r="T109" s="18"/>
      <c r="U109" s="18"/>
      <c r="V109" s="18"/>
      <c r="W109" s="18"/>
      <c r="X109" s="18"/>
      <c r="Y109" s="22"/>
      <c r="Z109" s="20"/>
      <c r="AA109" s="20"/>
      <c r="AB109" s="18"/>
      <c r="AC109" s="18"/>
      <c r="AD109" s="18"/>
      <c r="AE109" s="138"/>
      <c r="AF109" s="138"/>
      <c r="AG109" s="18"/>
      <c r="AH109" s="18"/>
      <c r="AI109" s="18"/>
      <c r="AJ109" s="18"/>
      <c r="AL109" s="217" t="s">
        <v>34</v>
      </c>
      <c r="AM109" s="113">
        <f>N42</f>
        <v>2</v>
      </c>
      <c r="AN109" s="209">
        <f>IF(AM109="","",RANK(AM109,AM108:AM113,0))</f>
        <v>3</v>
      </c>
      <c r="AO109" s="235" t="str">
        <f>V35</f>
        <v/>
      </c>
      <c r="AP109" s="111" t="str">
        <f>IF(AO109="","",RANK(AO109,AO108:AO113,0))</f>
        <v/>
      </c>
      <c r="AQ109" s="114">
        <f>U42</f>
        <v>0.63529411764705879</v>
      </c>
      <c r="AR109" s="111">
        <f>IF(AQ109="","",RANK(AQ109,AQ108:AQ113,0))</f>
        <v>2</v>
      </c>
      <c r="AS109" s="209" t="e">
        <f t="shared" si="49"/>
        <v>#VALUE!</v>
      </c>
      <c r="AT109" s="111" t="e">
        <f>IF(AM109="","",RANK(AS109,AS108:AS113,1))</f>
        <v>#VALUE!</v>
      </c>
      <c r="AU109" s="216" t="b">
        <f>OR(AM109="",AO109="",AQ109="")</f>
        <v>1</v>
      </c>
      <c r="AV109" s="31"/>
      <c r="AW109" s="117" t="str">
        <f>IF(AV130=TRUE,AT131,"")</f>
        <v/>
      </c>
      <c r="AX109" s="111" t="str">
        <f>IF(AV126=TRUE,AT127,"")</f>
        <v/>
      </c>
      <c r="AY109" s="98" t="str">
        <f>IF(AV121=TRUE,AT122,"")</f>
        <v/>
      </c>
      <c r="AZ109" s="98" t="str">
        <f>IF(AV115=TRUE,AT116,"")</f>
        <v/>
      </c>
      <c r="BA109" s="98" t="str">
        <f>IF(AV108=TRUE,AT109,"")</f>
        <v/>
      </c>
      <c r="BB109" s="111">
        <f>IF(AU109=TRUE,0,SUM(AW109:BA109))</f>
        <v>0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</row>
    <row r="110" spans="2:97" ht="15" hidden="1" customHeight="1">
      <c r="B110" s="18"/>
      <c r="C110" s="18"/>
      <c r="D110" s="138"/>
      <c r="E110" s="138"/>
      <c r="F110" s="157"/>
      <c r="G110" s="20"/>
      <c r="H110" s="20"/>
      <c r="I110" s="20"/>
      <c r="J110" s="20"/>
      <c r="K110" s="18"/>
      <c r="L110" s="20"/>
      <c r="M110" s="18"/>
      <c r="N110" s="18"/>
      <c r="O110" s="22"/>
      <c r="P110" s="20"/>
      <c r="Q110" s="20"/>
      <c r="R110" s="20"/>
      <c r="S110" s="18"/>
      <c r="T110" s="18"/>
      <c r="U110" s="18"/>
      <c r="V110" s="18"/>
      <c r="W110" s="18"/>
      <c r="X110" s="18"/>
      <c r="Y110" s="22"/>
      <c r="Z110" s="20"/>
      <c r="AA110" s="20"/>
      <c r="AB110" s="18"/>
      <c r="AC110" s="18"/>
      <c r="AD110" s="18"/>
      <c r="AE110" s="138"/>
      <c r="AF110" s="138"/>
      <c r="AG110" s="18"/>
      <c r="AH110" s="18"/>
      <c r="AI110" s="18"/>
      <c r="AJ110" s="18"/>
      <c r="AL110" s="217" t="s">
        <v>35</v>
      </c>
      <c r="AM110" s="113">
        <f>Z42</f>
        <v>2</v>
      </c>
      <c r="AN110" s="209">
        <f>IF(AM110="","",RANK(AM110,AM108:AM113,0))</f>
        <v>3</v>
      </c>
      <c r="AO110" s="235" t="str">
        <f>AH35</f>
        <v/>
      </c>
      <c r="AP110" s="111" t="str">
        <f>IF(AO110="","",RANK(AO110,AO108:AO113,0))</f>
        <v/>
      </c>
      <c r="AQ110" s="114">
        <f>AG42</f>
        <v>0.6470588235294118</v>
      </c>
      <c r="AR110" s="111">
        <f>IF(AQ110="","",RANK(AQ110,AQ108:AQ113,0))</f>
        <v>1</v>
      </c>
      <c r="AS110" s="209" t="e">
        <f t="shared" si="49"/>
        <v>#VALUE!</v>
      </c>
      <c r="AT110" s="111" t="e">
        <f>IF(AM110="","",RANK(AS110,AS108:AS113,1))</f>
        <v>#VALUE!</v>
      </c>
      <c r="AU110" s="216" t="b">
        <f t="shared" ref="AU110:AU113" si="50">OR(AM110="",AO110="",AQ110="")</f>
        <v>1</v>
      </c>
      <c r="AV110" s="31"/>
      <c r="AW110" s="117"/>
      <c r="AX110" s="111" t="str">
        <f>IF(AV126=TRUE,AT128,"")</f>
        <v/>
      </c>
      <c r="AY110" s="98" t="str">
        <f>IF(AV121=TRUE,AT123,"")</f>
        <v/>
      </c>
      <c r="AZ110" s="98" t="str">
        <f>IF(AV115=TRUE,AT117,"")</f>
        <v/>
      </c>
      <c r="BA110" s="98" t="str">
        <f>IF(AV108=TRUE,AT110,"")</f>
        <v/>
      </c>
      <c r="BB110" s="111">
        <f t="shared" ref="BB110:BB113" si="51">IF(AU110=TRUE,0,SUM(AW110:BA110))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</row>
    <row r="111" spans="2:97" ht="15" hidden="1" customHeight="1">
      <c r="B111" s="18"/>
      <c r="C111" s="18"/>
      <c r="D111" s="138"/>
      <c r="E111" s="138"/>
      <c r="F111" s="157"/>
      <c r="G111" s="20"/>
      <c r="H111" s="20"/>
      <c r="I111" s="20"/>
      <c r="J111" s="20"/>
      <c r="K111" s="18"/>
      <c r="L111" s="20"/>
      <c r="M111" s="18"/>
      <c r="N111" s="18"/>
      <c r="O111" s="22"/>
      <c r="P111" s="20"/>
      <c r="Q111" s="20"/>
      <c r="R111" s="20"/>
      <c r="S111" s="18"/>
      <c r="T111" s="18"/>
      <c r="U111" s="18"/>
      <c r="V111" s="18"/>
      <c r="W111" s="18"/>
      <c r="X111" s="18"/>
      <c r="Y111" s="22"/>
      <c r="Z111" s="20"/>
      <c r="AA111" s="20"/>
      <c r="AB111" s="18"/>
      <c r="AC111" s="18"/>
      <c r="AD111" s="18"/>
      <c r="AE111" s="138"/>
      <c r="AF111" s="138"/>
      <c r="AG111" s="18"/>
      <c r="AH111" s="18"/>
      <c r="AI111" s="18"/>
      <c r="AJ111" s="18"/>
      <c r="AL111" s="217" t="s">
        <v>36</v>
      </c>
      <c r="AM111" s="113">
        <f>B53</f>
        <v>4</v>
      </c>
      <c r="AN111" s="209">
        <f>IF(AM111="","",RANK(AM111,AM108:AM113,0))</f>
        <v>1</v>
      </c>
      <c r="AO111" s="235" t="str">
        <f>J46</f>
        <v/>
      </c>
      <c r="AP111" s="111" t="str">
        <f>IF(AO111="","",RANK(AO111,AO108:AO113,0))</f>
        <v/>
      </c>
      <c r="AQ111" s="114">
        <f>I53</f>
        <v>0.51851851851851849</v>
      </c>
      <c r="AR111" s="111">
        <f>IF(AQ111="","",RANK(AQ111,AQ108:AQ113,0))</f>
        <v>4</v>
      </c>
      <c r="AS111" s="209" t="e">
        <f t="shared" si="49"/>
        <v>#VALUE!</v>
      </c>
      <c r="AT111" s="111" t="e">
        <f>IF(AM111="","",RANK(AS111,AS108:AS113,1))</f>
        <v>#VALUE!</v>
      </c>
      <c r="AU111" s="216" t="b">
        <f t="shared" si="50"/>
        <v>1</v>
      </c>
      <c r="AV111" s="31"/>
      <c r="AW111" s="117"/>
      <c r="AX111" s="111"/>
      <c r="AY111" s="98" t="str">
        <f>IF(AV121=TRUE,AT124,"")</f>
        <v/>
      </c>
      <c r="AZ111" s="98" t="str">
        <f>IF(AV115=TRUE,AT118,"")</f>
        <v/>
      </c>
      <c r="BA111" s="98" t="str">
        <f>IF(AV108=TRUE,AT111,"")</f>
        <v/>
      </c>
      <c r="BB111" s="111">
        <f t="shared" si="51"/>
        <v>0</v>
      </c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</row>
    <row r="112" spans="2:97" ht="15" hidden="1" customHeight="1">
      <c r="B112" s="18"/>
      <c r="C112" s="18"/>
      <c r="D112" s="138"/>
      <c r="E112" s="138"/>
      <c r="F112" s="157"/>
      <c r="G112" s="20"/>
      <c r="H112" s="20"/>
      <c r="I112" s="20"/>
      <c r="J112" s="20"/>
      <c r="K112" s="18"/>
      <c r="L112" s="20"/>
      <c r="M112" s="18"/>
      <c r="N112" s="18"/>
      <c r="O112" s="22"/>
      <c r="P112" s="20"/>
      <c r="Q112" s="20"/>
      <c r="R112" s="20"/>
      <c r="S112" s="18"/>
      <c r="T112" s="18"/>
      <c r="U112" s="18"/>
      <c r="V112" s="18"/>
      <c r="W112" s="18"/>
      <c r="X112" s="18"/>
      <c r="Y112" s="22"/>
      <c r="Z112" s="20"/>
      <c r="AA112" s="20"/>
      <c r="AB112" s="18"/>
      <c r="AC112" s="18"/>
      <c r="AD112" s="18"/>
      <c r="AE112" s="138"/>
      <c r="AF112" s="138"/>
      <c r="AG112" s="18"/>
      <c r="AH112" s="18"/>
      <c r="AI112" s="18"/>
      <c r="AJ112" s="18"/>
      <c r="AL112" s="217" t="s">
        <v>37</v>
      </c>
      <c r="AM112" s="113" t="str">
        <f>N53</f>
        <v/>
      </c>
      <c r="AN112" s="209" t="str">
        <f>IF(AM112="","",RANK(AM112,AM108:AM113,0))</f>
        <v/>
      </c>
      <c r="AO112" s="235" t="str">
        <f>V46</f>
        <v/>
      </c>
      <c r="AP112" s="111" t="str">
        <f>IF(AO112="","",RANK(AO112,AO108:AO113,0))</f>
        <v/>
      </c>
      <c r="AQ112" s="114" t="str">
        <f>U53</f>
        <v/>
      </c>
      <c r="AR112" s="111" t="str">
        <f>IF(AQ112="","",RANK(AQ112,AQ108:AQ113,0))</f>
        <v/>
      </c>
      <c r="AS112" s="209">
        <f t="shared" si="49"/>
        <v>1000</v>
      </c>
      <c r="AT112" s="111" t="str">
        <f>IF(AM112="","",RANK(AS112,AS108:AS113,1))</f>
        <v/>
      </c>
      <c r="AU112" s="216" t="b">
        <f t="shared" si="50"/>
        <v>1</v>
      </c>
      <c r="AV112" s="31"/>
      <c r="AW112" s="117"/>
      <c r="AX112" s="111"/>
      <c r="AY112" s="98"/>
      <c r="AZ112" s="98" t="str">
        <f>IF(AV115=TRUE,AT119,"")</f>
        <v/>
      </c>
      <c r="BA112" s="98" t="str">
        <f>IF(AV108=TRUE,AT112,"")</f>
        <v/>
      </c>
      <c r="BB112" s="111">
        <f t="shared" si="51"/>
        <v>0</v>
      </c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</row>
    <row r="113" spans="2:97" ht="15" hidden="1" customHeight="1">
      <c r="B113" s="18"/>
      <c r="C113" s="18"/>
      <c r="D113" s="18"/>
      <c r="E113" s="18"/>
      <c r="F113" s="22"/>
      <c r="G113" s="20"/>
      <c r="H113" s="20"/>
      <c r="I113" s="20"/>
      <c r="J113" s="20"/>
      <c r="K113" s="18"/>
      <c r="L113" s="20"/>
      <c r="M113" s="18"/>
      <c r="N113" s="18"/>
      <c r="O113" s="22"/>
      <c r="P113" s="20"/>
      <c r="Q113" s="20"/>
      <c r="R113" s="20"/>
      <c r="S113" s="18"/>
      <c r="T113" s="18"/>
      <c r="U113" s="18"/>
      <c r="V113" s="18"/>
      <c r="W113" s="18"/>
      <c r="X113" s="18"/>
      <c r="Y113" s="22"/>
      <c r="Z113" s="20"/>
      <c r="AA113" s="20"/>
      <c r="AB113" s="18"/>
      <c r="AC113" s="18"/>
      <c r="AD113" s="18"/>
      <c r="AE113" s="138"/>
      <c r="AF113" s="138"/>
      <c r="AG113" s="18"/>
      <c r="AH113" s="18"/>
      <c r="AI113" s="18"/>
      <c r="AJ113" s="18"/>
      <c r="AL113" s="217" t="s">
        <v>38</v>
      </c>
      <c r="AM113" s="113" t="str">
        <f>Z53</f>
        <v/>
      </c>
      <c r="AN113" s="209" t="str">
        <f>IF(AM113="","",RANK(AM113,AM108:AM113,0))</f>
        <v/>
      </c>
      <c r="AO113" s="235" t="str">
        <f>AH46</f>
        <v/>
      </c>
      <c r="AP113" s="111" t="str">
        <f>IF(AO113="","",RANK(AO113,AO108:AO113,0))</f>
        <v/>
      </c>
      <c r="AQ113" s="114" t="str">
        <f>AG53</f>
        <v/>
      </c>
      <c r="AR113" s="111" t="str">
        <f>IF(AQ113="","",RANK(AQ113,AQ108:AQ113,0))</f>
        <v/>
      </c>
      <c r="AS113" s="209">
        <f t="shared" si="49"/>
        <v>1000</v>
      </c>
      <c r="AT113" s="111" t="str">
        <f>IF(AM113="","",RANK(AS113,AS108:AS113,1))</f>
        <v/>
      </c>
      <c r="AU113" s="216" t="b">
        <f t="shared" si="50"/>
        <v>1</v>
      </c>
      <c r="AV113" s="31"/>
      <c r="AW113" s="31"/>
      <c r="AX113" s="111"/>
      <c r="AY113" s="31"/>
      <c r="AZ113" s="31"/>
      <c r="BA113" s="98" t="str">
        <f>IF(AV108=TRUE,AT113,"")</f>
        <v/>
      </c>
      <c r="BB113" s="111">
        <f t="shared" si="51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</row>
    <row r="114" spans="2:97" ht="15" customHeight="1">
      <c r="B114" s="18"/>
      <c r="C114" s="18"/>
      <c r="D114" s="18"/>
      <c r="E114" s="18"/>
      <c r="F114" s="22"/>
      <c r="G114" s="20"/>
      <c r="H114" s="20"/>
      <c r="I114" s="20"/>
      <c r="J114" s="20"/>
      <c r="K114" s="18"/>
      <c r="L114" s="20"/>
      <c r="M114" s="18"/>
      <c r="N114" s="18"/>
      <c r="O114" s="22"/>
      <c r="P114" s="20"/>
      <c r="Q114" s="20"/>
      <c r="R114" s="20"/>
      <c r="S114" s="18"/>
      <c r="T114" s="18"/>
      <c r="U114" s="18"/>
      <c r="V114" s="18"/>
      <c r="W114" s="18"/>
      <c r="X114" s="18"/>
      <c r="Y114" s="22"/>
      <c r="Z114" s="20"/>
      <c r="AA114" s="20"/>
      <c r="AB114" s="18"/>
      <c r="AC114" s="18"/>
      <c r="AD114" s="18"/>
      <c r="AE114" s="138"/>
      <c r="AF114" s="138"/>
      <c r="AG114" s="18"/>
      <c r="AH114" s="18"/>
      <c r="AI114" s="18"/>
      <c r="AJ114" s="18"/>
      <c r="AL114" s="31"/>
      <c r="AM114" s="113" t="s">
        <v>18</v>
      </c>
      <c r="AN114" s="209" t="s">
        <v>66</v>
      </c>
      <c r="AO114" s="235"/>
      <c r="AP114" s="111" t="s">
        <v>125</v>
      </c>
      <c r="AQ114" s="194" t="s">
        <v>20</v>
      </c>
      <c r="AR114" s="111" t="s">
        <v>67</v>
      </c>
      <c r="AS114" s="31"/>
      <c r="AT114" s="111" t="s">
        <v>70</v>
      </c>
      <c r="AU114" s="216"/>
      <c r="AV114" s="31"/>
      <c r="AW114" s="31"/>
      <c r="AX114" s="31"/>
      <c r="AY114" s="31"/>
      <c r="AZ114" s="31"/>
      <c r="BA114" s="31"/>
      <c r="BB114" s="31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</row>
    <row r="115" spans="2:97" ht="15" customHeight="1">
      <c r="B115" s="18"/>
      <c r="C115" s="18"/>
      <c r="D115" s="18"/>
      <c r="E115" s="18"/>
      <c r="F115" s="22"/>
      <c r="G115" s="20"/>
      <c r="H115" s="20"/>
      <c r="I115" s="20"/>
      <c r="J115" s="20"/>
      <c r="K115" s="18"/>
      <c r="L115" s="20"/>
      <c r="M115" s="18"/>
      <c r="N115" s="18"/>
      <c r="O115" s="22"/>
      <c r="P115" s="20"/>
      <c r="Q115" s="20"/>
      <c r="R115" s="20"/>
      <c r="S115" s="18"/>
      <c r="T115" s="18"/>
      <c r="U115" s="18"/>
      <c r="V115" s="18"/>
      <c r="W115" s="18"/>
      <c r="X115" s="18"/>
      <c r="Y115" s="22"/>
      <c r="Z115" s="20"/>
      <c r="AA115" s="20"/>
      <c r="AB115" s="18"/>
      <c r="AC115" s="18"/>
      <c r="AD115" s="18"/>
      <c r="AE115" s="138"/>
      <c r="AF115" s="138"/>
      <c r="AG115" s="18"/>
      <c r="AH115" s="18"/>
      <c r="AI115" s="18"/>
      <c r="AJ115" s="18"/>
      <c r="AL115" s="217" t="s">
        <v>33</v>
      </c>
      <c r="AM115" s="113">
        <f>B42</f>
        <v>4</v>
      </c>
      <c r="AN115" s="209">
        <f>IF(AM115="","",RANK(AM115,AM115:AM119,0))</f>
        <v>1</v>
      </c>
      <c r="AO115" s="235" t="str">
        <f>J35</f>
        <v/>
      </c>
      <c r="AP115" s="111" t="str">
        <f>IF(AO115="","",RANK(AO115,AO115:AO119,0))</f>
        <v/>
      </c>
      <c r="AQ115" s="114">
        <f>I42</f>
        <v>0.54117647058823526</v>
      </c>
      <c r="AR115" s="111">
        <f>IF(AQ115="","",RANK(AQ115,AQ115:AQ119,0))</f>
        <v>3</v>
      </c>
      <c r="AS115" s="209" t="e">
        <f>IF(AN115="",1000,SUM(AN115*25+AP115*5+AR115))</f>
        <v>#VALUE!</v>
      </c>
      <c r="AT115" s="111" t="e">
        <f>IF(AM115="","",RANK(AS115,AS115:AS119,1))</f>
        <v>#VALUE!</v>
      </c>
      <c r="AU115" s="216" t="b">
        <f>AND(K30="")</f>
        <v>1</v>
      </c>
      <c r="AV115" s="31" t="b">
        <f>AND(AU115=TRUE,AU116=TRUE)</f>
        <v>0</v>
      </c>
      <c r="AW115" s="31"/>
      <c r="AX115" s="31"/>
      <c r="AY115" s="31"/>
      <c r="AZ115" s="31"/>
      <c r="BA115" s="31"/>
      <c r="BB115" s="31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</row>
    <row r="116" spans="2:97" ht="15" customHeight="1">
      <c r="B116" s="18"/>
      <c r="C116" s="18"/>
      <c r="D116" s="18"/>
      <c r="E116" s="18"/>
      <c r="F116" s="22"/>
      <c r="G116" s="20"/>
      <c r="H116" s="20"/>
      <c r="I116" s="20"/>
      <c r="J116" s="20"/>
      <c r="K116" s="18"/>
      <c r="L116" s="20"/>
      <c r="M116" s="18"/>
      <c r="N116" s="18"/>
      <c r="O116" s="22"/>
      <c r="P116" s="20"/>
      <c r="Q116" s="20"/>
      <c r="R116" s="20"/>
      <c r="S116" s="18"/>
      <c r="T116" s="18"/>
      <c r="U116" s="18"/>
      <c r="V116" s="18"/>
      <c r="W116" s="18"/>
      <c r="X116" s="18"/>
      <c r="Y116" s="22"/>
      <c r="Z116" s="20"/>
      <c r="AA116" s="20"/>
      <c r="AB116" s="18"/>
      <c r="AC116" s="18"/>
      <c r="AD116" s="18"/>
      <c r="AE116" s="138"/>
      <c r="AF116" s="138"/>
      <c r="AG116" s="18"/>
      <c r="AH116" s="18"/>
      <c r="AI116" s="18"/>
      <c r="AJ116" s="18"/>
      <c r="AL116" s="217" t="s">
        <v>34</v>
      </c>
      <c r="AM116" s="113">
        <f>N42</f>
        <v>2</v>
      </c>
      <c r="AN116" s="209">
        <f>IF(AM116="","",RANK(AM116,AM115:AM119,0))</f>
        <v>3</v>
      </c>
      <c r="AO116" s="235" t="str">
        <f>V35</f>
        <v/>
      </c>
      <c r="AP116" s="111" t="str">
        <f>IF(AO116="","",RANK(AO116,AO115:AO119,0))</f>
        <v/>
      </c>
      <c r="AQ116" s="114">
        <f>U42</f>
        <v>0.63529411764705879</v>
      </c>
      <c r="AR116" s="111">
        <f>IF(AQ116="","",RANK(AQ116,AQ115:AQ119,0))</f>
        <v>2</v>
      </c>
      <c r="AS116" s="209" t="e">
        <f>IF(AN116="",1000,SUM(AN116*25+AP116*5+AR116))</f>
        <v>#VALUE!</v>
      </c>
      <c r="AT116" s="111" t="e">
        <f>IF(AM116="","",RANK(AS116,AS115:AS119,1))</f>
        <v>#VALUE!</v>
      </c>
      <c r="AU116" s="216" t="b">
        <f>NOT(OR(K20="",K22="",K24="",K26="",K28=""))</f>
        <v>0</v>
      </c>
      <c r="AV116" s="31"/>
      <c r="AW116" s="31"/>
      <c r="AX116" s="31"/>
      <c r="AY116" s="31"/>
      <c r="AZ116" s="31"/>
      <c r="BA116" s="31"/>
      <c r="BB116" s="31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</row>
    <row r="117" spans="2:97" ht="15" customHeight="1">
      <c r="B117" s="18"/>
      <c r="C117" s="18"/>
      <c r="D117" s="18"/>
      <c r="E117" s="18"/>
      <c r="F117" s="22"/>
      <c r="G117" s="20"/>
      <c r="H117" s="20"/>
      <c r="I117" s="20"/>
      <c r="J117" s="20"/>
      <c r="K117" s="18"/>
      <c r="L117" s="20"/>
      <c r="M117" s="18"/>
      <c r="N117" s="18"/>
      <c r="O117" s="22"/>
      <c r="P117" s="20"/>
      <c r="Q117" s="20"/>
      <c r="R117" s="20"/>
      <c r="S117" s="18"/>
      <c r="T117" s="18"/>
      <c r="U117" s="18"/>
      <c r="V117" s="18"/>
      <c r="W117" s="18"/>
      <c r="X117" s="18"/>
      <c r="Y117" s="22"/>
      <c r="Z117" s="20"/>
      <c r="AA117" s="20"/>
      <c r="AB117" s="18"/>
      <c r="AC117" s="18"/>
      <c r="AD117" s="18"/>
      <c r="AE117" s="138"/>
      <c r="AF117" s="138"/>
      <c r="AG117" s="18"/>
      <c r="AH117" s="18"/>
      <c r="AI117" s="18"/>
      <c r="AJ117" s="18"/>
      <c r="AL117" s="217" t="s">
        <v>35</v>
      </c>
      <c r="AM117" s="113">
        <f>Z42</f>
        <v>2</v>
      </c>
      <c r="AN117" s="209">
        <f>IF(AM117="","",RANK(AM117,AM115:AM119,0))</f>
        <v>3</v>
      </c>
      <c r="AO117" s="235" t="str">
        <f>AH35</f>
        <v/>
      </c>
      <c r="AP117" s="111" t="str">
        <f>IF(AO117="","",RANK(AO117,AO115:AO119,0))</f>
        <v/>
      </c>
      <c r="AQ117" s="114">
        <f>AG42</f>
        <v>0.6470588235294118</v>
      </c>
      <c r="AR117" s="111">
        <f>IF(AQ117="","",RANK(AQ117,AQ115:AQ119,0))</f>
        <v>1</v>
      </c>
      <c r="AS117" s="209" t="e">
        <f>IF(AN117="",1000,SUM(AN117*25+AP117*5+AR117))</f>
        <v>#VALUE!</v>
      </c>
      <c r="AT117" s="111" t="e">
        <f>IF(AM117="","",RANK(AS117,AS115:AS119,1))</f>
        <v>#VALUE!</v>
      </c>
      <c r="AU117" s="216"/>
      <c r="AV117" s="31"/>
      <c r="AW117" s="31"/>
      <c r="AX117" s="31"/>
      <c r="AY117" s="31"/>
      <c r="AZ117" s="31"/>
      <c r="BA117" s="31"/>
      <c r="BB117" s="31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</row>
    <row r="118" spans="2:97" ht="15" customHeight="1">
      <c r="B118" s="18"/>
      <c r="C118" s="18"/>
      <c r="D118" s="18"/>
      <c r="E118" s="18"/>
      <c r="F118" s="22"/>
      <c r="G118" s="20"/>
      <c r="H118" s="20"/>
      <c r="I118" s="20"/>
      <c r="J118" s="20"/>
      <c r="K118" s="18"/>
      <c r="L118" s="20"/>
      <c r="M118" s="18"/>
      <c r="N118" s="18"/>
      <c r="O118" s="22"/>
      <c r="P118" s="20"/>
      <c r="Q118" s="20"/>
      <c r="R118" s="20"/>
      <c r="S118" s="18"/>
      <c r="T118" s="18"/>
      <c r="U118" s="18"/>
      <c r="V118" s="18"/>
      <c r="W118" s="18"/>
      <c r="X118" s="18"/>
      <c r="Y118" s="22"/>
      <c r="Z118" s="20"/>
      <c r="AA118" s="20"/>
      <c r="AB118" s="18"/>
      <c r="AC118" s="18"/>
      <c r="AD118" s="18"/>
      <c r="AE118" s="138"/>
      <c r="AF118" s="138"/>
      <c r="AG118" s="18"/>
      <c r="AH118" s="18"/>
      <c r="AI118" s="18"/>
      <c r="AJ118" s="18"/>
      <c r="AL118" s="217" t="s">
        <v>36</v>
      </c>
      <c r="AM118" s="113">
        <f>B53</f>
        <v>4</v>
      </c>
      <c r="AN118" s="209">
        <f>IF(AM118="","",RANK(AM118,AM115:AM119,0))</f>
        <v>1</v>
      </c>
      <c r="AO118" s="235" t="str">
        <f>J46</f>
        <v/>
      </c>
      <c r="AP118" s="111" t="str">
        <f>IF(AO118="","",RANK(AO118,AO115:AO119,0))</f>
        <v/>
      </c>
      <c r="AQ118" s="114">
        <f>I53</f>
        <v>0.51851851851851849</v>
      </c>
      <c r="AR118" s="111">
        <f>IF(AQ118="","",RANK(AQ118,AQ115:AQ119,0))</f>
        <v>4</v>
      </c>
      <c r="AS118" s="209" t="e">
        <f>IF(AN118="",1000,SUM(AN118*25+AP118*5+AR118))</f>
        <v>#VALUE!</v>
      </c>
      <c r="AT118" s="111" t="e">
        <f>IF(AM118="","",RANK(AS118,AS115:AS119,1))</f>
        <v>#VALUE!</v>
      </c>
      <c r="AU118" s="216"/>
      <c r="AV118" s="31"/>
      <c r="AW118" s="31"/>
      <c r="AX118" s="31"/>
      <c r="AY118" s="31"/>
      <c r="AZ118" s="31"/>
      <c r="BA118" s="31"/>
      <c r="BB118" s="31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</row>
    <row r="119" spans="2:97" ht="15" customHeight="1">
      <c r="B119" s="18"/>
      <c r="C119" s="18"/>
      <c r="D119" s="18"/>
      <c r="E119" s="18"/>
      <c r="F119" s="22"/>
      <c r="G119" s="20"/>
      <c r="H119" s="20"/>
      <c r="I119" s="20"/>
      <c r="J119" s="20"/>
      <c r="K119" s="18"/>
      <c r="L119" s="20"/>
      <c r="M119" s="18"/>
      <c r="N119" s="18"/>
      <c r="O119" s="22"/>
      <c r="P119" s="20"/>
      <c r="Q119" s="20"/>
      <c r="R119" s="20"/>
      <c r="S119" s="18"/>
      <c r="T119" s="18"/>
      <c r="U119" s="18"/>
      <c r="V119" s="18"/>
      <c r="W119" s="18"/>
      <c r="X119" s="18"/>
      <c r="Y119" s="22"/>
      <c r="Z119" s="20"/>
      <c r="AA119" s="20"/>
      <c r="AB119" s="18"/>
      <c r="AC119" s="18"/>
      <c r="AD119" s="18"/>
      <c r="AE119" s="138"/>
      <c r="AF119" s="138"/>
      <c r="AG119" s="18"/>
      <c r="AH119" s="18"/>
      <c r="AI119" s="18"/>
      <c r="AJ119" s="18"/>
      <c r="AL119" s="217" t="s">
        <v>37</v>
      </c>
      <c r="AM119" s="113" t="str">
        <f>N53</f>
        <v/>
      </c>
      <c r="AN119" s="209" t="str">
        <f>IF(AM119="","",RANK(AM119,AM115:AM119,0))</f>
        <v/>
      </c>
      <c r="AO119" s="235" t="str">
        <f>V46</f>
        <v/>
      </c>
      <c r="AP119" s="111" t="str">
        <f>IF(AO119="","",RANK(AO119,AO115:AO119,0))</f>
        <v/>
      </c>
      <c r="AQ119" s="114" t="str">
        <f>U53</f>
        <v/>
      </c>
      <c r="AR119" s="111" t="str">
        <f>IF(AQ119="","",RANK(AQ119,AQ115:AQ119,0))</f>
        <v/>
      </c>
      <c r="AS119" s="209">
        <f>IF(AN119="",1000,SUM(AN119*25+AP119*5+AR119))</f>
        <v>1000</v>
      </c>
      <c r="AT119" s="111" t="str">
        <f>IF(AM119="","",RANK(AS119,AS115:AS119,1))</f>
        <v/>
      </c>
      <c r="AU119" s="216"/>
      <c r="AV119" s="31"/>
      <c r="AW119" s="31"/>
      <c r="AX119" s="31"/>
      <c r="AY119" s="31"/>
      <c r="AZ119" s="31"/>
      <c r="BA119" s="31"/>
      <c r="BB119" s="31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</row>
    <row r="120" spans="2:97" ht="15" customHeight="1">
      <c r="B120" s="18"/>
      <c r="C120" s="18"/>
      <c r="D120" s="18"/>
      <c r="E120" s="18"/>
      <c r="F120" s="22"/>
      <c r="G120" s="20"/>
      <c r="H120" s="20"/>
      <c r="I120" s="20"/>
      <c r="J120" s="20"/>
      <c r="K120" s="18"/>
      <c r="L120" s="20"/>
      <c r="M120" s="18"/>
      <c r="N120" s="18"/>
      <c r="O120" s="22"/>
      <c r="P120" s="20"/>
      <c r="Q120" s="20"/>
      <c r="R120" s="20"/>
      <c r="S120" s="18"/>
      <c r="T120" s="18"/>
      <c r="U120" s="18"/>
      <c r="V120" s="18"/>
      <c r="W120" s="18"/>
      <c r="X120" s="18"/>
      <c r="Y120" s="22"/>
      <c r="Z120" s="20"/>
      <c r="AA120" s="20"/>
      <c r="AB120" s="18"/>
      <c r="AC120" s="18"/>
      <c r="AD120" s="18"/>
      <c r="AE120" s="138"/>
      <c r="AF120" s="138"/>
      <c r="AG120" s="18"/>
      <c r="AH120" s="18"/>
      <c r="AI120" s="18"/>
      <c r="AJ120" s="18"/>
      <c r="AL120" s="31"/>
      <c r="AM120" s="113" t="s">
        <v>18</v>
      </c>
      <c r="AN120" s="209" t="s">
        <v>66</v>
      </c>
      <c r="AO120" s="235"/>
      <c r="AP120" s="111" t="s">
        <v>125</v>
      </c>
      <c r="AQ120" s="194" t="s">
        <v>20</v>
      </c>
      <c r="AR120" s="111" t="s">
        <v>67</v>
      </c>
      <c r="AS120" s="209"/>
      <c r="AT120" s="111" t="s">
        <v>70</v>
      </c>
      <c r="AU120" s="216"/>
      <c r="AV120" s="31"/>
      <c r="AW120" s="31"/>
      <c r="AX120" s="31"/>
      <c r="AY120" s="31"/>
      <c r="AZ120" s="31"/>
      <c r="BA120" s="31"/>
      <c r="BB120" s="31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</row>
    <row r="121" spans="2:97" ht="15" customHeight="1">
      <c r="B121" s="18"/>
      <c r="C121" s="18"/>
      <c r="D121" s="18"/>
      <c r="E121" s="18"/>
      <c r="F121" s="22"/>
      <c r="G121" s="20"/>
      <c r="H121" s="20"/>
      <c r="I121" s="20"/>
      <c r="J121" s="20"/>
      <c r="K121" s="18"/>
      <c r="L121" s="20"/>
      <c r="M121" s="18"/>
      <c r="N121" s="18"/>
      <c r="O121" s="22"/>
      <c r="P121" s="20"/>
      <c r="Q121" s="20"/>
      <c r="R121" s="20"/>
      <c r="S121" s="18"/>
      <c r="T121" s="18"/>
      <c r="U121" s="18"/>
      <c r="V121" s="18"/>
      <c r="W121" s="18"/>
      <c r="X121" s="18"/>
      <c r="Y121" s="22"/>
      <c r="Z121" s="20"/>
      <c r="AA121" s="20"/>
      <c r="AB121" s="18"/>
      <c r="AC121" s="18"/>
      <c r="AD121" s="18"/>
      <c r="AE121" s="138"/>
      <c r="AF121" s="138"/>
      <c r="AG121" s="18"/>
      <c r="AH121" s="18"/>
      <c r="AI121" s="18"/>
      <c r="AJ121" s="18"/>
      <c r="AL121" s="217" t="s">
        <v>33</v>
      </c>
      <c r="AM121" s="113">
        <f>B42</f>
        <v>4</v>
      </c>
      <c r="AN121" s="209">
        <f>IF(AM121="","",RANK(AM121,AM121:AM124,0))</f>
        <v>1</v>
      </c>
      <c r="AO121" s="235" t="str">
        <f>J35</f>
        <v/>
      </c>
      <c r="AP121" s="111" t="str">
        <f>IF(AO121="","",RANK(AO121,AO121:AO124,0))</f>
        <v/>
      </c>
      <c r="AQ121" s="114">
        <f>I42</f>
        <v>0.54117647058823526</v>
      </c>
      <c r="AR121" s="111">
        <f>IF(AQ121="","",RANK(AQ121,AQ121:AQ124,0))</f>
        <v>3</v>
      </c>
      <c r="AS121" s="209" t="e">
        <f>IF(AN121="",1000,SUM(AN121*16+AP121*4+AR121))</f>
        <v>#VALUE!</v>
      </c>
      <c r="AT121" s="111" t="e">
        <f>IF(AM121="","",RANK(AS121,AS121:AS124,1))</f>
        <v>#VALUE!</v>
      </c>
      <c r="AU121" s="216" t="b">
        <f>AND(K28="",K30="")</f>
        <v>1</v>
      </c>
      <c r="AV121" s="31" t="b">
        <f>AND(AU121=TRUE,AU122=TRUE)</f>
        <v>0</v>
      </c>
      <c r="AW121" s="111"/>
      <c r="AX121" s="31"/>
      <c r="AY121" s="31"/>
      <c r="AZ121" s="31"/>
      <c r="BA121" s="31"/>
      <c r="BB121" s="31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</row>
    <row r="122" spans="2:97" ht="15" customHeight="1">
      <c r="B122" s="18"/>
      <c r="C122" s="18"/>
      <c r="D122" s="18"/>
      <c r="E122" s="18"/>
      <c r="F122" s="22"/>
      <c r="G122" s="20"/>
      <c r="H122" s="20"/>
      <c r="I122" s="20"/>
      <c r="J122" s="20"/>
      <c r="K122" s="18"/>
      <c r="L122" s="20"/>
      <c r="M122" s="18"/>
      <c r="N122" s="18"/>
      <c r="O122" s="22"/>
      <c r="P122" s="20"/>
      <c r="Q122" s="20"/>
      <c r="R122" s="20"/>
      <c r="S122" s="18"/>
      <c r="T122" s="18"/>
      <c r="U122" s="18"/>
      <c r="V122" s="18"/>
      <c r="W122" s="18"/>
      <c r="X122" s="18"/>
      <c r="Y122" s="22"/>
      <c r="Z122" s="20"/>
      <c r="AA122" s="20"/>
      <c r="AB122" s="18"/>
      <c r="AC122" s="18"/>
      <c r="AD122" s="18"/>
      <c r="AE122" s="138"/>
      <c r="AF122" s="138"/>
      <c r="AG122" s="18"/>
      <c r="AH122" s="18"/>
      <c r="AI122" s="18"/>
      <c r="AJ122" s="18"/>
      <c r="AL122" s="217" t="s">
        <v>34</v>
      </c>
      <c r="AM122" s="113">
        <f>N42</f>
        <v>2</v>
      </c>
      <c r="AN122" s="209">
        <f>IF(AM122="","",RANK(AM122,AM121:AM124,0))</f>
        <v>3</v>
      </c>
      <c r="AO122" s="235" t="str">
        <f>V35</f>
        <v/>
      </c>
      <c r="AP122" s="111" t="str">
        <f>IF(AO122="","",RANK(AO122,AO121:AO124,0))</f>
        <v/>
      </c>
      <c r="AQ122" s="114">
        <f>U42</f>
        <v>0.63529411764705879</v>
      </c>
      <c r="AR122" s="111">
        <f>IF(AQ122="","",RANK(AQ122,AQ121:AQ124,0))</f>
        <v>2</v>
      </c>
      <c r="AS122" s="209" t="e">
        <f>IF(AN122="",1000,SUM(AN122*16+AP122*4+AR122))</f>
        <v>#VALUE!</v>
      </c>
      <c r="AT122" s="111" t="e">
        <f>IF(AM122="","",RANK(AS122,AS121:AS124,1))</f>
        <v>#VALUE!</v>
      </c>
      <c r="AU122" s="216" t="b">
        <f>NOT(OR(K20="",K22="",K24="",K26=""))</f>
        <v>0</v>
      </c>
      <c r="AV122" s="31"/>
      <c r="AW122" s="111"/>
      <c r="AX122" s="31"/>
      <c r="AY122" s="31"/>
      <c r="AZ122" s="31"/>
      <c r="BA122" s="31"/>
      <c r="BB122" s="31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</row>
    <row r="123" spans="2:97" ht="15" customHeight="1">
      <c r="B123" s="18"/>
      <c r="C123" s="18"/>
      <c r="D123" s="18"/>
      <c r="E123" s="18"/>
      <c r="F123" s="22"/>
      <c r="G123" s="20"/>
      <c r="H123" s="20"/>
      <c r="I123" s="20"/>
      <c r="J123" s="20"/>
      <c r="K123" s="18"/>
      <c r="L123" s="20"/>
      <c r="M123" s="18"/>
      <c r="N123" s="18"/>
      <c r="O123" s="22"/>
      <c r="P123" s="20"/>
      <c r="Q123" s="20"/>
      <c r="R123" s="20"/>
      <c r="S123" s="18"/>
      <c r="T123" s="18"/>
      <c r="U123" s="18"/>
      <c r="V123" s="18"/>
      <c r="W123" s="18"/>
      <c r="X123" s="18"/>
      <c r="Y123" s="22"/>
      <c r="Z123" s="20"/>
      <c r="AA123" s="20"/>
      <c r="AB123" s="18"/>
      <c r="AC123" s="18"/>
      <c r="AD123" s="18"/>
      <c r="AE123" s="138"/>
      <c r="AF123" s="138"/>
      <c r="AG123" s="18"/>
      <c r="AH123" s="18"/>
      <c r="AI123" s="18"/>
      <c r="AJ123" s="18"/>
      <c r="AL123" s="217" t="s">
        <v>35</v>
      </c>
      <c r="AM123" s="113">
        <f>Z42</f>
        <v>2</v>
      </c>
      <c r="AN123" s="209">
        <f>IF(AM123="","",RANK(AM123,AM121:AM124,0))</f>
        <v>3</v>
      </c>
      <c r="AO123" s="235" t="str">
        <f>AH35</f>
        <v/>
      </c>
      <c r="AP123" s="111" t="str">
        <f>IF(AO123="","",RANK(AO123,AO121:AO124,0))</f>
        <v/>
      </c>
      <c r="AQ123" s="114">
        <f>AG42</f>
        <v>0.6470588235294118</v>
      </c>
      <c r="AR123" s="111">
        <f>IF(AQ123="","",RANK(AQ123,AQ121:AQ124,0))</f>
        <v>1</v>
      </c>
      <c r="AS123" s="209" t="e">
        <f>IF(AN123="",1000,SUM(AN123*16+AP123*4+AR123))</f>
        <v>#VALUE!</v>
      </c>
      <c r="AT123" s="111" t="e">
        <f>IF(AM123="","",RANK(AS123,AS121:AS124,1))</f>
        <v>#VALUE!</v>
      </c>
      <c r="AU123" s="216"/>
      <c r="AV123" s="31"/>
      <c r="AW123" s="111"/>
      <c r="AX123" s="31"/>
      <c r="AY123" s="31"/>
      <c r="AZ123" s="31"/>
      <c r="BA123" s="31"/>
      <c r="BB123" s="31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</row>
    <row r="124" spans="2:97" ht="15" customHeight="1">
      <c r="B124" s="18"/>
      <c r="C124" s="18"/>
      <c r="D124" s="18"/>
      <c r="E124" s="18"/>
      <c r="F124" s="22"/>
      <c r="G124" s="20"/>
      <c r="H124" s="20"/>
      <c r="I124" s="20"/>
      <c r="J124" s="20"/>
      <c r="K124" s="18"/>
      <c r="L124" s="20"/>
      <c r="M124" s="18"/>
      <c r="N124" s="18"/>
      <c r="O124" s="22"/>
      <c r="P124" s="20"/>
      <c r="Q124" s="20"/>
      <c r="R124" s="20"/>
      <c r="S124" s="18"/>
      <c r="T124" s="18"/>
      <c r="U124" s="18"/>
      <c r="V124" s="18"/>
      <c r="W124" s="18"/>
      <c r="X124" s="18"/>
      <c r="Y124" s="22"/>
      <c r="Z124" s="20"/>
      <c r="AA124" s="20"/>
      <c r="AB124" s="18"/>
      <c r="AC124" s="18"/>
      <c r="AD124" s="18"/>
      <c r="AE124" s="138"/>
      <c r="AF124" s="138"/>
      <c r="AG124" s="18"/>
      <c r="AH124" s="18"/>
      <c r="AI124" s="18"/>
      <c r="AJ124" s="18"/>
      <c r="AL124" s="217" t="s">
        <v>36</v>
      </c>
      <c r="AM124" s="113">
        <f>B53</f>
        <v>4</v>
      </c>
      <c r="AN124" s="209">
        <f>IF(AM124="","",RANK(AM124,AM121:AM124,0))</f>
        <v>1</v>
      </c>
      <c r="AO124" s="235" t="str">
        <f>J46</f>
        <v/>
      </c>
      <c r="AP124" s="111" t="str">
        <f>IF(AO124="","",RANK(AO124,AO121:AO124,0))</f>
        <v/>
      </c>
      <c r="AQ124" s="114">
        <f>I53</f>
        <v>0.51851851851851849</v>
      </c>
      <c r="AR124" s="111">
        <f>IF(AQ124="","",RANK(AQ124,AQ121:AQ124,0))</f>
        <v>4</v>
      </c>
      <c r="AS124" s="209" t="e">
        <f>IF(AN124="",1000,SUM(AN124*16+AP124*4+AR124))</f>
        <v>#VALUE!</v>
      </c>
      <c r="AT124" s="111" t="e">
        <f>IF(AM124="","",RANK(AS124,AS121:AS124,1))</f>
        <v>#VALUE!</v>
      </c>
      <c r="AU124" s="216"/>
      <c r="AV124" s="31"/>
      <c r="AW124" s="111"/>
      <c r="AX124" s="31"/>
      <c r="AY124" s="31"/>
      <c r="AZ124" s="31"/>
      <c r="BA124" s="31"/>
      <c r="BB124" s="31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</row>
    <row r="125" spans="2:97" ht="15" customHeight="1">
      <c r="B125" s="18"/>
      <c r="C125" s="18"/>
      <c r="D125" s="18"/>
      <c r="E125" s="18"/>
      <c r="F125" s="22"/>
      <c r="G125" s="20"/>
      <c r="H125" s="20"/>
      <c r="I125" s="20"/>
      <c r="J125" s="20"/>
      <c r="K125" s="18"/>
      <c r="L125" s="20"/>
      <c r="M125" s="18"/>
      <c r="N125" s="18"/>
      <c r="O125" s="22"/>
      <c r="P125" s="20"/>
      <c r="Q125" s="20"/>
      <c r="R125" s="20"/>
      <c r="S125" s="18"/>
      <c r="T125" s="18"/>
      <c r="U125" s="18"/>
      <c r="V125" s="18"/>
      <c r="W125" s="18"/>
      <c r="X125" s="18"/>
      <c r="Y125" s="22"/>
      <c r="Z125" s="20"/>
      <c r="AA125" s="20"/>
      <c r="AB125" s="18"/>
      <c r="AC125" s="18"/>
      <c r="AD125" s="18"/>
      <c r="AE125" s="138"/>
      <c r="AF125" s="138"/>
      <c r="AG125" s="18"/>
      <c r="AH125" s="18"/>
      <c r="AI125" s="18"/>
      <c r="AJ125" s="18"/>
      <c r="AL125" s="31"/>
      <c r="AM125" s="113" t="s">
        <v>18</v>
      </c>
      <c r="AN125" s="209" t="s">
        <v>66</v>
      </c>
      <c r="AO125" s="235"/>
      <c r="AP125" s="111" t="s">
        <v>125</v>
      </c>
      <c r="AQ125" s="194" t="s">
        <v>20</v>
      </c>
      <c r="AR125" s="111" t="s">
        <v>67</v>
      </c>
      <c r="AS125" s="31"/>
      <c r="AT125" s="111" t="s">
        <v>70</v>
      </c>
      <c r="AU125" s="216"/>
      <c r="AV125" s="31"/>
      <c r="AW125" s="31"/>
      <c r="AX125" s="31"/>
      <c r="AY125" s="31"/>
      <c r="AZ125" s="31"/>
      <c r="BA125" s="31"/>
      <c r="BB125" s="31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</row>
    <row r="126" spans="2:97" ht="15" customHeight="1">
      <c r="B126" s="18"/>
      <c r="C126" s="18"/>
      <c r="D126" s="18"/>
      <c r="E126" s="18"/>
      <c r="F126" s="22"/>
      <c r="G126" s="20"/>
      <c r="H126" s="20"/>
      <c r="I126" s="20"/>
      <c r="J126" s="20"/>
      <c r="K126" s="18"/>
      <c r="L126" s="20"/>
      <c r="M126" s="18"/>
      <c r="N126" s="18"/>
      <c r="O126" s="22"/>
      <c r="P126" s="20"/>
      <c r="Q126" s="20"/>
      <c r="R126" s="20"/>
      <c r="S126" s="18"/>
      <c r="T126" s="18"/>
      <c r="U126" s="18"/>
      <c r="V126" s="18"/>
      <c r="W126" s="18"/>
      <c r="X126" s="18"/>
      <c r="Y126" s="22"/>
      <c r="Z126" s="20"/>
      <c r="AA126" s="20"/>
      <c r="AB126" s="18"/>
      <c r="AC126" s="18"/>
      <c r="AD126" s="18"/>
      <c r="AE126" s="138"/>
      <c r="AF126" s="138"/>
      <c r="AG126" s="18"/>
      <c r="AH126" s="18"/>
      <c r="AI126" s="18"/>
      <c r="AJ126" s="18"/>
      <c r="AL126" s="217" t="s">
        <v>33</v>
      </c>
      <c r="AM126" s="113">
        <f>B42</f>
        <v>4</v>
      </c>
      <c r="AN126" s="209">
        <f>IF(AM126="","",RANK(AM126,AM126:AM128,0))</f>
        <v>1</v>
      </c>
      <c r="AO126" s="235" t="str">
        <f>J35</f>
        <v/>
      </c>
      <c r="AP126" s="111" t="str">
        <f>IF(AO126="","",RANK(AO126,AO126:AO128,0))</f>
        <v/>
      </c>
      <c r="AQ126" s="114">
        <f>I42</f>
        <v>0.54117647058823526</v>
      </c>
      <c r="AR126" s="111">
        <f>IF(AQ126="","",RANK(AQ126,AQ126:AQ128,0))</f>
        <v>3</v>
      </c>
      <c r="AS126" s="209" t="e">
        <f>IF(AN126="",1000,SUM(AN126*9+AP126*3+AR126))</f>
        <v>#VALUE!</v>
      </c>
      <c r="AT126" s="111" t="e">
        <f>IF(AM126="","",RANK(AS126,AS126:AS128,1))</f>
        <v>#VALUE!</v>
      </c>
      <c r="AU126" s="216" t="b">
        <f>AND(K26="",K28="",K30="")</f>
        <v>1</v>
      </c>
      <c r="AV126" s="31" t="b">
        <f>AND(AU126=TRUE,AU127=TRUE)</f>
        <v>0</v>
      </c>
      <c r="AW126" s="31"/>
      <c r="AX126" s="31"/>
      <c r="AY126" s="31"/>
      <c r="AZ126" s="31"/>
      <c r="BA126" s="31"/>
      <c r="BB126" s="31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</row>
    <row r="127" spans="2:97" ht="15" customHeight="1">
      <c r="B127" s="18"/>
      <c r="C127" s="18"/>
      <c r="D127" s="18"/>
      <c r="E127" s="18"/>
      <c r="F127" s="22"/>
      <c r="G127" s="20"/>
      <c r="H127" s="20"/>
      <c r="I127" s="20"/>
      <c r="J127" s="20"/>
      <c r="K127" s="18"/>
      <c r="L127" s="20"/>
      <c r="M127" s="18"/>
      <c r="N127" s="18"/>
      <c r="O127" s="22"/>
      <c r="P127" s="20"/>
      <c r="Q127" s="20"/>
      <c r="R127" s="20"/>
      <c r="S127" s="18"/>
      <c r="T127" s="18"/>
      <c r="U127" s="18"/>
      <c r="V127" s="18"/>
      <c r="W127" s="18"/>
      <c r="X127" s="18"/>
      <c r="Y127" s="22"/>
      <c r="Z127" s="20"/>
      <c r="AA127" s="20"/>
      <c r="AB127" s="18"/>
      <c r="AC127" s="18"/>
      <c r="AD127" s="18"/>
      <c r="AE127" s="138"/>
      <c r="AF127" s="138"/>
      <c r="AG127" s="18"/>
      <c r="AH127" s="18"/>
      <c r="AI127" s="18"/>
      <c r="AJ127" s="18"/>
      <c r="AL127" s="217" t="s">
        <v>34</v>
      </c>
      <c r="AM127" s="113">
        <f>N42</f>
        <v>2</v>
      </c>
      <c r="AN127" s="209">
        <f>IF(AM127="","",RANK(AM127,AM126:AM128,0))</f>
        <v>2</v>
      </c>
      <c r="AO127" s="235" t="str">
        <f>V35</f>
        <v/>
      </c>
      <c r="AP127" s="111" t="str">
        <f>IF(AO127="","",RANK(AO127,AO126:AO128,0))</f>
        <v/>
      </c>
      <c r="AQ127" s="114">
        <f>U42</f>
        <v>0.63529411764705879</v>
      </c>
      <c r="AR127" s="111">
        <f>IF(AQ127="","",RANK(AQ127,AQ126:AQ128,0))</f>
        <v>2</v>
      </c>
      <c r="AS127" s="209" t="e">
        <f>IF(AN127="",1000,SUM(AN127*9+AP127*3+AR127))</f>
        <v>#VALUE!</v>
      </c>
      <c r="AT127" s="111" t="e">
        <f>IF(AM127="","",RANK(AS127,AS126:AS128,1))</f>
        <v>#VALUE!</v>
      </c>
      <c r="AU127" s="216" t="b">
        <f>NOT(OR(K20="",K22="",K24=""))</f>
        <v>0</v>
      </c>
      <c r="AV127" s="31"/>
      <c r="AW127" s="31"/>
      <c r="AX127" s="31"/>
      <c r="AY127" s="31"/>
      <c r="AZ127" s="31"/>
      <c r="BA127" s="31"/>
      <c r="BB127" s="31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</row>
    <row r="128" spans="2:97" ht="15" customHeight="1">
      <c r="B128" s="18"/>
      <c r="C128" s="18"/>
      <c r="D128" s="18"/>
      <c r="E128" s="18"/>
      <c r="F128" s="22"/>
      <c r="G128" s="20"/>
      <c r="H128" s="20"/>
      <c r="I128" s="20"/>
      <c r="J128" s="20"/>
      <c r="K128" s="18"/>
      <c r="L128" s="20"/>
      <c r="M128" s="18"/>
      <c r="N128" s="18"/>
      <c r="O128" s="22"/>
      <c r="P128" s="20"/>
      <c r="Q128" s="20"/>
      <c r="R128" s="20"/>
      <c r="S128" s="18"/>
      <c r="T128" s="18"/>
      <c r="U128" s="18"/>
      <c r="V128" s="18"/>
      <c r="W128" s="18"/>
      <c r="X128" s="18"/>
      <c r="Y128" s="22"/>
      <c r="Z128" s="20"/>
      <c r="AA128" s="20"/>
      <c r="AB128" s="18"/>
      <c r="AC128" s="18"/>
      <c r="AD128" s="18"/>
      <c r="AE128" s="138"/>
      <c r="AF128" s="138"/>
      <c r="AG128" s="18"/>
      <c r="AH128" s="18"/>
      <c r="AI128" s="18"/>
      <c r="AJ128" s="18"/>
      <c r="AL128" s="217" t="s">
        <v>35</v>
      </c>
      <c r="AM128" s="113">
        <f>Z42</f>
        <v>2</v>
      </c>
      <c r="AN128" s="209">
        <f>IF(AM128="","",RANK(AM128,AM126:AM128,0))</f>
        <v>2</v>
      </c>
      <c r="AO128" s="235" t="str">
        <f>AH35</f>
        <v/>
      </c>
      <c r="AP128" s="111" t="str">
        <f>IF(AO128="","",RANK(AO128,AO126:AO128,0))</f>
        <v/>
      </c>
      <c r="AQ128" s="114">
        <f>AG42</f>
        <v>0.6470588235294118</v>
      </c>
      <c r="AR128" s="111">
        <f>IF(AQ128="","",RANK(AQ128,AQ126:AQ128,0))</f>
        <v>1</v>
      </c>
      <c r="AS128" s="209" t="e">
        <f>IF(AN128="",1000,SUM(AN128*9+AP128*3+AR128))</f>
        <v>#VALUE!</v>
      </c>
      <c r="AT128" s="111" t="e">
        <f>IF(AM128="","",RANK(AS128,AS126:AS128,1))</f>
        <v>#VALUE!</v>
      </c>
      <c r="AU128" s="216"/>
      <c r="AV128" s="31"/>
      <c r="AW128" s="31"/>
      <c r="AX128" s="31"/>
      <c r="AY128" s="31"/>
      <c r="AZ128" s="31"/>
      <c r="BA128" s="31"/>
      <c r="BB128" s="31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</row>
    <row r="129" spans="2:97" ht="15" customHeight="1">
      <c r="B129" s="18"/>
      <c r="C129" s="18"/>
      <c r="D129" s="18"/>
      <c r="E129" s="18"/>
      <c r="F129" s="22"/>
      <c r="G129" s="20"/>
      <c r="H129" s="20"/>
      <c r="I129" s="20"/>
      <c r="J129" s="20"/>
      <c r="K129" s="18"/>
      <c r="L129" s="20"/>
      <c r="M129" s="18"/>
      <c r="N129" s="18"/>
      <c r="O129" s="22"/>
      <c r="P129" s="20"/>
      <c r="Q129" s="20"/>
      <c r="R129" s="20"/>
      <c r="S129" s="18"/>
      <c r="T129" s="18"/>
      <c r="U129" s="18"/>
      <c r="V129" s="18"/>
      <c r="W129" s="18"/>
      <c r="X129" s="18"/>
      <c r="Y129" s="22"/>
      <c r="Z129" s="20"/>
      <c r="AA129" s="20"/>
      <c r="AB129" s="18"/>
      <c r="AC129" s="18"/>
      <c r="AD129" s="18"/>
      <c r="AE129" s="138"/>
      <c r="AF129" s="138"/>
      <c r="AG129" s="18"/>
      <c r="AH129" s="18"/>
      <c r="AI129" s="18"/>
      <c r="AJ129" s="18"/>
      <c r="AL129" s="31"/>
      <c r="AM129" s="113" t="s">
        <v>18</v>
      </c>
      <c r="AN129" s="209" t="s">
        <v>66</v>
      </c>
      <c r="AO129" s="235"/>
      <c r="AP129" s="111" t="s">
        <v>125</v>
      </c>
      <c r="AQ129" s="194" t="s">
        <v>20</v>
      </c>
      <c r="AR129" s="111" t="s">
        <v>67</v>
      </c>
      <c r="AS129" s="31"/>
      <c r="AT129" s="111" t="s">
        <v>70</v>
      </c>
      <c r="AU129" s="216"/>
      <c r="AV129" s="31"/>
      <c r="AW129" s="31"/>
      <c r="AX129" s="31"/>
      <c r="AY129" s="31"/>
      <c r="AZ129" s="31"/>
      <c r="BA129" s="31"/>
      <c r="BB129" s="31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</row>
    <row r="130" spans="2:97" ht="15" customHeight="1">
      <c r="B130" s="18"/>
      <c r="C130" s="18"/>
      <c r="D130" s="18"/>
      <c r="E130" s="18"/>
      <c r="F130" s="22"/>
      <c r="G130" s="20"/>
      <c r="H130" s="20"/>
      <c r="I130" s="20"/>
      <c r="J130" s="20"/>
      <c r="K130" s="18"/>
      <c r="L130" s="20"/>
      <c r="M130" s="18"/>
      <c r="N130" s="18"/>
      <c r="O130" s="22"/>
      <c r="P130" s="20"/>
      <c r="Q130" s="20"/>
      <c r="R130" s="20"/>
      <c r="S130" s="18"/>
      <c r="T130" s="18"/>
      <c r="U130" s="18"/>
      <c r="V130" s="18"/>
      <c r="W130" s="18"/>
      <c r="X130" s="18"/>
      <c r="Y130" s="22"/>
      <c r="Z130" s="20"/>
      <c r="AA130" s="20"/>
      <c r="AB130" s="18"/>
      <c r="AC130" s="18"/>
      <c r="AD130" s="18"/>
      <c r="AE130" s="138"/>
      <c r="AF130" s="138"/>
      <c r="AG130" s="18"/>
      <c r="AH130" s="18"/>
      <c r="AI130" s="18"/>
      <c r="AJ130" s="18"/>
      <c r="AL130" s="217" t="s">
        <v>33</v>
      </c>
      <c r="AM130" s="113">
        <f>B42</f>
        <v>4</v>
      </c>
      <c r="AN130" s="209">
        <f>IF(AM130="","",RANK(AM130,AM130:AM131,0))</f>
        <v>1</v>
      </c>
      <c r="AO130" s="235" t="str">
        <f>J35</f>
        <v/>
      </c>
      <c r="AP130" s="111" t="str">
        <f>IF(AO130="","",RANK(AO130,AO130:AO131,0))</f>
        <v/>
      </c>
      <c r="AQ130" s="114">
        <f>I42</f>
        <v>0.54117647058823526</v>
      </c>
      <c r="AR130" s="111">
        <f>IF(AQ130="","",RANK(AQ130,AQ130:AQ131,0))</f>
        <v>2</v>
      </c>
      <c r="AS130" s="209" t="e">
        <f>IF(AN130="",1000,SUM(AN130*4+AP130*2+AR130))</f>
        <v>#VALUE!</v>
      </c>
      <c r="AT130" s="111" t="e">
        <f>IF(AM130="","",RANK(AS130,AS130:AS131,1))</f>
        <v>#VALUE!</v>
      </c>
      <c r="AU130" s="216" t="b">
        <f>AND(K24="",K26="",K28="",K30="")</f>
        <v>1</v>
      </c>
      <c r="AV130" s="31" t="b">
        <f>AND(AU130=TRUE,AU131=TRUE)</f>
        <v>0</v>
      </c>
      <c r="AW130" s="31"/>
      <c r="AX130" s="31"/>
      <c r="AY130" s="31"/>
      <c r="AZ130" s="31"/>
      <c r="BA130" s="31"/>
      <c r="BB130" s="31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  <row r="131" spans="2:97" ht="15" customHeight="1">
      <c r="B131" s="18"/>
      <c r="C131" s="18"/>
      <c r="D131" s="18"/>
      <c r="E131" s="18"/>
      <c r="F131" s="22"/>
      <c r="G131" s="20"/>
      <c r="H131" s="20"/>
      <c r="I131" s="20"/>
      <c r="J131" s="20"/>
      <c r="K131" s="18"/>
      <c r="L131" s="20"/>
      <c r="M131" s="18"/>
      <c r="N131" s="18"/>
      <c r="O131" s="22"/>
      <c r="P131" s="20"/>
      <c r="Q131" s="20"/>
      <c r="R131" s="20"/>
      <c r="S131" s="18"/>
      <c r="T131" s="18"/>
      <c r="U131" s="18"/>
      <c r="V131" s="18"/>
      <c r="W131" s="18"/>
      <c r="X131" s="18"/>
      <c r="Y131" s="22"/>
      <c r="Z131" s="20"/>
      <c r="AA131" s="20"/>
      <c r="AB131" s="18"/>
      <c r="AC131" s="18"/>
      <c r="AD131" s="18"/>
      <c r="AE131" s="138"/>
      <c r="AF131" s="138"/>
      <c r="AG131" s="18"/>
      <c r="AH131" s="18"/>
      <c r="AI131" s="18"/>
      <c r="AJ131" s="18"/>
      <c r="AL131" s="217" t="s">
        <v>34</v>
      </c>
      <c r="AM131" s="113">
        <f>N42</f>
        <v>2</v>
      </c>
      <c r="AN131" s="209">
        <f>IF(AM131="","",RANK(AM131,AM130:AM131,0))</f>
        <v>2</v>
      </c>
      <c r="AO131" s="235" t="str">
        <f>V35</f>
        <v/>
      </c>
      <c r="AP131" s="111" t="str">
        <f>IF(AO131="","",RANK(AO131,AO130:AO131,0))</f>
        <v/>
      </c>
      <c r="AQ131" s="114">
        <f>U42</f>
        <v>0.63529411764705879</v>
      </c>
      <c r="AR131" s="111">
        <f>IF(AQ131="","",RANK(AQ131,AQ130:AQ131,0))</f>
        <v>1</v>
      </c>
      <c r="AS131" s="209" t="e">
        <f>IF(AN131="",1000,SUM(AN131*4+AP131*2+AR131))</f>
        <v>#VALUE!</v>
      </c>
      <c r="AT131" s="111" t="e">
        <f>IF(AM131="","",RANK(AS131,AS130:AS131,1))</f>
        <v>#VALUE!</v>
      </c>
      <c r="AU131" s="216" t="b">
        <f>NOT(OR(K20="",K22=""))</f>
        <v>0</v>
      </c>
      <c r="AV131" s="31"/>
      <c r="AW131" s="31"/>
      <c r="AX131" s="31"/>
      <c r="AY131" s="31"/>
      <c r="AZ131" s="31"/>
      <c r="BA131" s="31"/>
      <c r="BB131" s="31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</row>
    <row r="132" spans="2:97" ht="15" customHeight="1">
      <c r="B132" s="18"/>
      <c r="C132" s="18"/>
      <c r="D132" s="18"/>
      <c r="E132" s="18"/>
      <c r="F132" s="22"/>
      <c r="G132" s="20"/>
      <c r="H132" s="20"/>
      <c r="I132" s="20"/>
      <c r="J132" s="20"/>
      <c r="K132" s="18"/>
      <c r="L132" s="20"/>
      <c r="M132" s="18"/>
      <c r="N132" s="18"/>
      <c r="O132" s="22"/>
      <c r="P132" s="20"/>
      <c r="Q132" s="20"/>
      <c r="R132" s="20"/>
      <c r="S132" s="18"/>
      <c r="T132" s="18"/>
      <c r="U132" s="18"/>
      <c r="V132" s="18"/>
      <c r="W132" s="18"/>
      <c r="X132" s="18"/>
      <c r="Y132" s="22"/>
      <c r="Z132" s="20"/>
      <c r="AA132" s="20"/>
      <c r="AB132" s="18"/>
      <c r="AC132" s="18"/>
      <c r="AD132" s="18"/>
      <c r="AE132" s="138"/>
      <c r="AF132" s="138"/>
      <c r="AG132" s="18"/>
      <c r="AH132" s="18"/>
      <c r="AI132" s="18"/>
      <c r="AJ132" s="18"/>
      <c r="AL132" s="31"/>
      <c r="AM132" s="207"/>
      <c r="AN132" s="207"/>
      <c r="AO132" s="31"/>
      <c r="AP132" s="31"/>
      <c r="AQ132" s="31"/>
      <c r="AR132" s="31"/>
      <c r="AS132" s="31"/>
      <c r="AT132" s="31"/>
      <c r="AU132" s="216"/>
      <c r="AV132" s="31"/>
      <c r="AW132" s="31"/>
      <c r="AX132" s="31"/>
      <c r="AY132" s="31"/>
      <c r="AZ132" s="31"/>
      <c r="BA132" s="31"/>
      <c r="BB132" s="31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</row>
    <row r="133" spans="2:97" ht="9" customHeight="1">
      <c r="B133" s="18"/>
      <c r="C133" s="18"/>
      <c r="D133" s="18"/>
      <c r="E133" s="18"/>
      <c r="F133" s="22"/>
      <c r="G133" s="20"/>
      <c r="H133" s="20"/>
      <c r="I133" s="20"/>
      <c r="J133" s="20"/>
      <c r="K133" s="18"/>
      <c r="L133" s="20"/>
      <c r="M133" s="18"/>
      <c r="N133" s="18"/>
      <c r="O133" s="22"/>
      <c r="P133" s="20"/>
      <c r="Q133" s="20"/>
      <c r="R133" s="20"/>
      <c r="S133" s="18"/>
      <c r="T133" s="18"/>
      <c r="U133" s="18"/>
      <c r="V133" s="18"/>
      <c r="W133" s="18"/>
      <c r="X133" s="18"/>
      <c r="Y133" s="22"/>
      <c r="Z133" s="20"/>
      <c r="AA133" s="20"/>
      <c r="AB133" s="18"/>
      <c r="AC133" s="18"/>
      <c r="AD133" s="18"/>
      <c r="AE133" s="138"/>
      <c r="AF133" s="138"/>
      <c r="AG133" s="18"/>
      <c r="AH133" s="18"/>
      <c r="AI133" s="18"/>
      <c r="AJ133" s="18"/>
      <c r="AL133" s="31"/>
      <c r="AM133" s="207"/>
      <c r="AN133" s="207"/>
      <c r="AO133" s="31"/>
      <c r="AP133" s="31"/>
      <c r="AQ133" s="31"/>
      <c r="AR133" s="31"/>
      <c r="AS133" s="31"/>
      <c r="AT133" s="31"/>
      <c r="AU133" s="216"/>
      <c r="AV133" s="31"/>
      <c r="AW133" s="31"/>
      <c r="AX133" s="31"/>
      <c r="AY133" s="31"/>
      <c r="AZ133" s="31"/>
      <c r="BA133" s="31"/>
      <c r="BB133" s="31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</row>
    <row r="134" spans="2:97" ht="9" customHeight="1">
      <c r="B134" s="18"/>
      <c r="C134" s="18"/>
      <c r="D134" s="18"/>
      <c r="E134" s="18"/>
      <c r="F134" s="22"/>
      <c r="G134" s="20"/>
      <c r="H134" s="20"/>
      <c r="I134" s="20"/>
      <c r="J134" s="20"/>
      <c r="K134" s="18"/>
      <c r="L134" s="20"/>
      <c r="M134" s="18"/>
      <c r="N134" s="18"/>
      <c r="O134" s="22"/>
      <c r="P134" s="20"/>
      <c r="Q134" s="20"/>
      <c r="R134" s="20"/>
      <c r="S134" s="18"/>
      <c r="T134" s="18"/>
      <c r="U134" s="18"/>
      <c r="V134" s="18"/>
      <c r="W134" s="18"/>
      <c r="X134" s="18"/>
      <c r="Y134" s="22"/>
      <c r="Z134" s="20"/>
      <c r="AA134" s="20"/>
      <c r="AB134" s="18"/>
      <c r="AC134" s="18"/>
      <c r="AD134" s="18"/>
      <c r="AE134" s="138"/>
      <c r="AF134" s="138"/>
      <c r="AG134" s="18"/>
      <c r="AH134" s="18"/>
      <c r="AI134" s="18"/>
      <c r="AJ134" s="18"/>
      <c r="AL134" s="31"/>
      <c r="AM134" s="207"/>
      <c r="AN134" s="207"/>
      <c r="AO134" s="31"/>
      <c r="AP134" s="31"/>
      <c r="AQ134" s="31"/>
      <c r="AR134" s="31"/>
      <c r="AS134" s="31"/>
      <c r="AT134" s="31"/>
      <c r="AU134" s="216"/>
      <c r="AV134" s="31"/>
      <c r="AW134" s="31"/>
      <c r="AX134" s="31"/>
      <c r="AY134" s="31"/>
      <c r="AZ134" s="31"/>
      <c r="BA134" s="31"/>
      <c r="BB134" s="31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</row>
    <row r="135" spans="2:97" ht="9" customHeight="1">
      <c r="B135" s="18"/>
      <c r="C135" s="18"/>
      <c r="D135" s="18"/>
      <c r="E135" s="18"/>
      <c r="F135" s="22"/>
      <c r="G135" s="20"/>
      <c r="H135" s="20"/>
      <c r="I135" s="20"/>
      <c r="J135" s="20"/>
      <c r="K135" s="18"/>
      <c r="L135" s="20"/>
      <c r="M135" s="18"/>
      <c r="N135" s="18"/>
      <c r="O135" s="22"/>
      <c r="P135" s="20"/>
      <c r="Q135" s="20"/>
      <c r="R135" s="20"/>
      <c r="S135" s="18"/>
      <c r="T135" s="18"/>
      <c r="U135" s="18"/>
      <c r="V135" s="18"/>
      <c r="W135" s="18"/>
      <c r="X135" s="18"/>
      <c r="Y135" s="22"/>
      <c r="Z135" s="20"/>
      <c r="AA135" s="20"/>
      <c r="AB135" s="18"/>
      <c r="AC135" s="18"/>
      <c r="AD135" s="18"/>
      <c r="AE135" s="138"/>
      <c r="AF135" s="138"/>
      <c r="AG135" s="18"/>
      <c r="AH135" s="18"/>
      <c r="AI135" s="18"/>
      <c r="AJ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</row>
    <row r="136" spans="2:97" ht="9" customHeight="1">
      <c r="B136" s="18"/>
      <c r="C136" s="18"/>
      <c r="D136" s="18"/>
      <c r="E136" s="18"/>
      <c r="F136" s="22"/>
      <c r="G136" s="20"/>
      <c r="H136" s="20"/>
      <c r="I136" s="20"/>
      <c r="J136" s="20"/>
      <c r="K136" s="18"/>
      <c r="L136" s="20"/>
      <c r="M136" s="18"/>
      <c r="N136" s="18"/>
      <c r="O136" s="22"/>
      <c r="P136" s="20"/>
      <c r="Q136" s="20"/>
      <c r="R136" s="20"/>
      <c r="S136" s="18"/>
      <c r="T136" s="18"/>
      <c r="U136" s="18"/>
      <c r="V136" s="18"/>
      <c r="W136" s="18"/>
      <c r="X136" s="18"/>
      <c r="Y136" s="22"/>
      <c r="Z136" s="20"/>
      <c r="AA136" s="20"/>
      <c r="AB136" s="18"/>
      <c r="AC136" s="18"/>
      <c r="AD136" s="18"/>
      <c r="AE136" s="138"/>
      <c r="AF136" s="138"/>
      <c r="AG136" s="18"/>
      <c r="AH136" s="18"/>
      <c r="AI136" s="18"/>
      <c r="AJ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</row>
    <row r="137" spans="2:97" ht="9" customHeight="1">
      <c r="B137" s="18"/>
      <c r="C137" s="18"/>
      <c r="D137" s="18"/>
      <c r="E137" s="18"/>
      <c r="F137" s="22"/>
      <c r="G137" s="20"/>
      <c r="H137" s="20"/>
      <c r="I137" s="20"/>
      <c r="J137" s="20"/>
      <c r="K137" s="18"/>
      <c r="L137" s="20"/>
      <c r="M137" s="18"/>
      <c r="N137" s="18"/>
      <c r="O137" s="22"/>
      <c r="P137" s="20"/>
      <c r="Q137" s="20"/>
      <c r="R137" s="20"/>
      <c r="S137" s="18"/>
      <c r="T137" s="18"/>
      <c r="U137" s="18"/>
      <c r="V137" s="18"/>
      <c r="W137" s="18"/>
      <c r="X137" s="18"/>
      <c r="Y137" s="22"/>
      <c r="Z137" s="20"/>
      <c r="AA137" s="20"/>
      <c r="AB137" s="18"/>
      <c r="AC137" s="18"/>
      <c r="AD137" s="18"/>
      <c r="AE137" s="138"/>
      <c r="AF137" s="138"/>
      <c r="AG137" s="18"/>
      <c r="AH137" s="18"/>
      <c r="AI137" s="18"/>
      <c r="AJ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</row>
    <row r="138" spans="2:97" ht="9" customHeight="1">
      <c r="B138" s="18"/>
      <c r="C138" s="18"/>
      <c r="D138" s="18"/>
      <c r="E138" s="18"/>
      <c r="F138" s="22"/>
      <c r="G138" s="20"/>
      <c r="H138" s="20"/>
      <c r="I138" s="20"/>
      <c r="J138" s="20"/>
      <c r="K138" s="18"/>
      <c r="L138" s="20"/>
      <c r="M138" s="18"/>
      <c r="N138" s="18"/>
      <c r="O138" s="22"/>
      <c r="P138" s="20"/>
      <c r="Q138" s="20"/>
      <c r="R138" s="20"/>
      <c r="S138" s="18"/>
      <c r="T138" s="18"/>
      <c r="U138" s="18"/>
      <c r="V138" s="18"/>
      <c r="W138" s="18"/>
      <c r="X138" s="18"/>
      <c r="Y138" s="22"/>
      <c r="Z138" s="20"/>
      <c r="AA138" s="20"/>
      <c r="AB138" s="18"/>
      <c r="AC138" s="18"/>
      <c r="AD138" s="18"/>
      <c r="AE138" s="138"/>
      <c r="AF138" s="138"/>
      <c r="AG138" s="18"/>
      <c r="AH138" s="18"/>
      <c r="AI138" s="18"/>
      <c r="AJ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</row>
    <row r="139" spans="2:97" ht="9" customHeight="1">
      <c r="B139" s="18"/>
      <c r="C139" s="18"/>
      <c r="D139" s="18"/>
      <c r="E139" s="18"/>
      <c r="F139" s="22"/>
      <c r="G139" s="20"/>
      <c r="H139" s="20"/>
      <c r="I139" s="20"/>
      <c r="J139" s="20"/>
      <c r="K139" s="18"/>
      <c r="L139" s="20"/>
      <c r="M139" s="18"/>
      <c r="N139" s="18"/>
      <c r="O139" s="22"/>
      <c r="P139" s="20"/>
      <c r="Q139" s="20"/>
      <c r="R139" s="20"/>
      <c r="S139" s="18"/>
      <c r="T139" s="18"/>
      <c r="U139" s="18"/>
      <c r="V139" s="18"/>
      <c r="W139" s="18"/>
      <c r="X139" s="18"/>
      <c r="Y139" s="22"/>
      <c r="Z139" s="20"/>
      <c r="AA139" s="20"/>
      <c r="AB139" s="18"/>
      <c r="AC139" s="18"/>
      <c r="AD139" s="18"/>
      <c r="AE139" s="138"/>
      <c r="AF139" s="138"/>
      <c r="AG139" s="18"/>
      <c r="AH139" s="18"/>
      <c r="AI139" s="18"/>
      <c r="AJ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</row>
    <row r="140" spans="2:97" ht="9" customHeight="1">
      <c r="B140" s="18"/>
      <c r="C140" s="18"/>
      <c r="D140" s="18"/>
      <c r="E140" s="18"/>
      <c r="F140" s="22"/>
      <c r="G140" s="20"/>
      <c r="H140" s="20"/>
      <c r="I140" s="20"/>
      <c r="J140" s="20"/>
      <c r="K140" s="18"/>
      <c r="L140" s="20"/>
      <c r="M140" s="18"/>
      <c r="N140" s="18"/>
      <c r="O140" s="22"/>
      <c r="P140" s="20"/>
      <c r="Q140" s="20"/>
      <c r="R140" s="20"/>
      <c r="S140" s="18"/>
      <c r="T140" s="18"/>
      <c r="U140" s="18"/>
      <c r="V140" s="18"/>
      <c r="W140" s="18"/>
      <c r="X140" s="18"/>
      <c r="Y140" s="22"/>
      <c r="Z140" s="20"/>
      <c r="AA140" s="20"/>
      <c r="AB140" s="18"/>
      <c r="AC140" s="18"/>
      <c r="AD140" s="18"/>
      <c r="AE140" s="138"/>
      <c r="AF140" s="138"/>
      <c r="AG140" s="18"/>
      <c r="AH140" s="18"/>
      <c r="AI140" s="18"/>
      <c r="AJ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</row>
    <row r="141" spans="2:97" ht="9" customHeight="1">
      <c r="B141" s="18"/>
      <c r="C141" s="18"/>
      <c r="D141" s="18"/>
      <c r="E141" s="18"/>
      <c r="F141" s="22"/>
      <c r="G141" s="20"/>
      <c r="H141" s="20"/>
      <c r="I141" s="20"/>
      <c r="J141" s="20"/>
      <c r="K141" s="18"/>
      <c r="L141" s="20"/>
      <c r="M141" s="18"/>
      <c r="N141" s="18"/>
      <c r="O141" s="22"/>
      <c r="P141" s="20"/>
      <c r="Q141" s="20"/>
      <c r="R141" s="20"/>
      <c r="S141" s="18"/>
      <c r="T141" s="18"/>
      <c r="U141" s="18"/>
      <c r="V141" s="18"/>
      <c r="W141" s="18"/>
      <c r="X141" s="18"/>
      <c r="Y141" s="22"/>
      <c r="Z141" s="20"/>
      <c r="AA141" s="20"/>
      <c r="AB141" s="18"/>
      <c r="AC141" s="18"/>
      <c r="AD141" s="18"/>
      <c r="AE141" s="138"/>
      <c r="AF141" s="138"/>
      <c r="AG141" s="18"/>
      <c r="AH141" s="18"/>
      <c r="AI141" s="18"/>
      <c r="AJ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</row>
    <row r="142" spans="2:97" ht="9" customHeight="1">
      <c r="B142" s="18"/>
      <c r="C142" s="18"/>
      <c r="D142" s="18"/>
      <c r="E142" s="18"/>
      <c r="F142" s="22"/>
      <c r="G142" s="20"/>
      <c r="H142" s="20"/>
      <c r="I142" s="20"/>
      <c r="J142" s="20"/>
      <c r="K142" s="18"/>
      <c r="L142" s="20"/>
      <c r="M142" s="18"/>
      <c r="N142" s="18"/>
      <c r="O142" s="22"/>
      <c r="P142" s="20"/>
      <c r="Q142" s="20"/>
      <c r="R142" s="20"/>
      <c r="S142" s="18"/>
      <c r="T142" s="18"/>
      <c r="U142" s="18"/>
      <c r="V142" s="18"/>
      <c r="W142" s="18"/>
      <c r="X142" s="18"/>
      <c r="Y142" s="22"/>
      <c r="Z142" s="20"/>
      <c r="AA142" s="20"/>
      <c r="AB142" s="18"/>
      <c r="AC142" s="18"/>
      <c r="AD142" s="18"/>
      <c r="AE142" s="138"/>
      <c r="AF142" s="138"/>
      <c r="AG142" s="18"/>
      <c r="AH142" s="18"/>
      <c r="AI142" s="18"/>
      <c r="AJ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</row>
    <row r="143" spans="2:97" ht="9" customHeight="1">
      <c r="B143" s="18"/>
      <c r="C143" s="18"/>
      <c r="D143" s="18"/>
      <c r="E143" s="18"/>
      <c r="F143" s="22"/>
      <c r="G143" s="20"/>
      <c r="H143" s="20"/>
      <c r="I143" s="20"/>
      <c r="J143" s="20"/>
      <c r="K143" s="18"/>
      <c r="L143" s="20"/>
      <c r="M143" s="18"/>
      <c r="N143" s="18"/>
      <c r="O143" s="22"/>
      <c r="P143" s="20"/>
      <c r="Q143" s="20"/>
      <c r="R143" s="20"/>
      <c r="S143" s="18"/>
      <c r="T143" s="18"/>
      <c r="U143" s="18"/>
      <c r="V143" s="18"/>
      <c r="W143" s="18"/>
      <c r="X143" s="18"/>
      <c r="Y143" s="22"/>
      <c r="Z143" s="20"/>
      <c r="AA143" s="20"/>
      <c r="AB143" s="18"/>
      <c r="AC143" s="18"/>
      <c r="AD143" s="18"/>
      <c r="AE143" s="138"/>
      <c r="AF143" s="138"/>
      <c r="AG143" s="18"/>
      <c r="AH143" s="18"/>
      <c r="AI143" s="18"/>
      <c r="AJ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</row>
    <row r="144" spans="2:97" ht="9" customHeight="1">
      <c r="B144" s="18"/>
      <c r="C144" s="18"/>
      <c r="D144" s="18"/>
      <c r="E144" s="18"/>
      <c r="F144" s="22"/>
      <c r="G144" s="20"/>
      <c r="H144" s="20"/>
      <c r="I144" s="20"/>
      <c r="J144" s="20"/>
      <c r="K144" s="18"/>
      <c r="L144" s="20"/>
      <c r="M144" s="18"/>
      <c r="N144" s="18"/>
      <c r="O144" s="22"/>
      <c r="P144" s="20"/>
      <c r="Q144" s="20"/>
      <c r="R144" s="20"/>
      <c r="S144" s="18"/>
      <c r="T144" s="18"/>
      <c r="U144" s="18"/>
      <c r="V144" s="18"/>
      <c r="W144" s="18"/>
      <c r="X144" s="18"/>
      <c r="Y144" s="22"/>
      <c r="Z144" s="20"/>
      <c r="AA144" s="20"/>
      <c r="AB144" s="18"/>
      <c r="AC144" s="18"/>
      <c r="AD144" s="18"/>
      <c r="AE144" s="138"/>
      <c r="AF144" s="138"/>
      <c r="AG144" s="18"/>
      <c r="AH144" s="18"/>
      <c r="AI144" s="18"/>
      <c r="AJ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</row>
    <row r="145" spans="2:97" ht="9" customHeight="1">
      <c r="B145" s="18"/>
      <c r="C145" s="18"/>
      <c r="D145" s="18"/>
      <c r="E145" s="18"/>
      <c r="F145" s="22"/>
      <c r="G145" s="20"/>
      <c r="H145" s="20"/>
      <c r="I145" s="20"/>
      <c r="J145" s="20"/>
      <c r="K145" s="18"/>
      <c r="L145" s="20"/>
      <c r="M145" s="18"/>
      <c r="N145" s="18"/>
      <c r="O145" s="22"/>
      <c r="P145" s="20"/>
      <c r="Q145" s="20"/>
      <c r="R145" s="20"/>
      <c r="S145" s="18"/>
      <c r="T145" s="18"/>
      <c r="U145" s="18"/>
      <c r="V145" s="18"/>
      <c r="W145" s="18"/>
      <c r="X145" s="18"/>
      <c r="Y145" s="22"/>
      <c r="Z145" s="20"/>
      <c r="AA145" s="20"/>
      <c r="AB145" s="18"/>
      <c r="AC145" s="18"/>
      <c r="AD145" s="18"/>
      <c r="AE145" s="138"/>
      <c r="AF145" s="138"/>
      <c r="AG145" s="18"/>
      <c r="AH145" s="18"/>
      <c r="AI145" s="18"/>
      <c r="AJ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</row>
    <row r="146" spans="2:97" ht="9" customHeight="1">
      <c r="B146" s="18"/>
      <c r="C146" s="18"/>
      <c r="D146" s="18"/>
      <c r="E146" s="18"/>
      <c r="F146" s="22"/>
      <c r="G146" s="20"/>
      <c r="H146" s="20"/>
      <c r="I146" s="20"/>
      <c r="J146" s="20"/>
      <c r="K146" s="18"/>
      <c r="L146" s="20"/>
      <c r="M146" s="18"/>
      <c r="N146" s="18"/>
      <c r="O146" s="22"/>
      <c r="P146" s="20"/>
      <c r="Q146" s="20"/>
      <c r="R146" s="20"/>
      <c r="S146" s="18"/>
      <c r="T146" s="18"/>
      <c r="U146" s="18"/>
      <c r="V146" s="18"/>
      <c r="W146" s="18"/>
      <c r="X146" s="18"/>
      <c r="Y146" s="22"/>
      <c r="Z146" s="20"/>
      <c r="AA146" s="20"/>
      <c r="AB146" s="18"/>
      <c r="AC146" s="18"/>
      <c r="AD146" s="18"/>
      <c r="AE146" s="138"/>
      <c r="AF146" s="138"/>
      <c r="AG146" s="18"/>
      <c r="AH146" s="18"/>
      <c r="AI146" s="18"/>
      <c r="AJ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</row>
    <row r="147" spans="2:97" ht="9" customHeight="1">
      <c r="B147" s="18"/>
      <c r="C147" s="18"/>
      <c r="D147" s="18"/>
      <c r="E147" s="18"/>
      <c r="F147" s="22"/>
      <c r="G147" s="20"/>
      <c r="H147" s="20"/>
      <c r="I147" s="20"/>
      <c r="J147" s="20"/>
      <c r="K147" s="18"/>
      <c r="L147" s="20"/>
      <c r="M147" s="18"/>
      <c r="N147" s="18"/>
      <c r="O147" s="22"/>
      <c r="P147" s="20"/>
      <c r="Q147" s="20"/>
      <c r="R147" s="20"/>
      <c r="S147" s="18"/>
      <c r="T147" s="18"/>
      <c r="U147" s="18"/>
      <c r="V147" s="18"/>
      <c r="W147" s="18"/>
      <c r="X147" s="18"/>
      <c r="Y147" s="22"/>
      <c r="Z147" s="20"/>
      <c r="AA147" s="20"/>
      <c r="AB147" s="18"/>
      <c r="AC147" s="18"/>
      <c r="AD147" s="18"/>
      <c r="AE147" s="138"/>
      <c r="AF147" s="138"/>
      <c r="AG147" s="18"/>
      <c r="AH147" s="18"/>
      <c r="AI147" s="18"/>
      <c r="AJ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</row>
    <row r="148" spans="2:97" ht="9" customHeight="1">
      <c r="B148" s="18"/>
      <c r="C148" s="18"/>
      <c r="D148" s="18"/>
      <c r="E148" s="18"/>
      <c r="F148" s="22"/>
      <c r="G148" s="20"/>
      <c r="H148" s="20"/>
      <c r="I148" s="20"/>
      <c r="J148" s="20"/>
      <c r="K148" s="18"/>
      <c r="L148" s="20"/>
      <c r="M148" s="18"/>
      <c r="N148" s="18"/>
      <c r="O148" s="22"/>
      <c r="P148" s="20"/>
      <c r="Q148" s="20"/>
      <c r="R148" s="20"/>
      <c r="S148" s="18"/>
      <c r="T148" s="18"/>
      <c r="U148" s="18"/>
      <c r="V148" s="18"/>
      <c r="W148" s="18"/>
      <c r="X148" s="18"/>
      <c r="Y148" s="22"/>
      <c r="Z148" s="20"/>
      <c r="AA148" s="20"/>
      <c r="AB148" s="18"/>
      <c r="AC148" s="18"/>
      <c r="AD148" s="18"/>
      <c r="AE148" s="138"/>
      <c r="AF148" s="138"/>
      <c r="AG148" s="18"/>
      <c r="AH148" s="18"/>
      <c r="AI148" s="18"/>
      <c r="AJ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</row>
    <row r="149" spans="2:97" ht="9" customHeight="1">
      <c r="B149" s="18"/>
      <c r="C149" s="18"/>
      <c r="D149" s="18"/>
      <c r="E149" s="18"/>
      <c r="F149" s="22"/>
      <c r="G149" s="20"/>
      <c r="H149" s="20"/>
      <c r="I149" s="20"/>
      <c r="J149" s="20"/>
      <c r="K149" s="18"/>
      <c r="L149" s="20"/>
      <c r="M149" s="18"/>
      <c r="N149" s="18"/>
      <c r="O149" s="22"/>
      <c r="P149" s="20"/>
      <c r="Q149" s="20"/>
      <c r="R149" s="20"/>
      <c r="S149" s="18"/>
      <c r="T149" s="18"/>
      <c r="U149" s="18"/>
      <c r="V149" s="18"/>
      <c r="W149" s="18"/>
      <c r="X149" s="18"/>
      <c r="Y149" s="22"/>
      <c r="Z149" s="20"/>
      <c r="AA149" s="20"/>
      <c r="AB149" s="18"/>
      <c r="AC149" s="18"/>
      <c r="AD149" s="18"/>
      <c r="AE149" s="138"/>
      <c r="AF149" s="138"/>
      <c r="AG149" s="18"/>
      <c r="AH149" s="18"/>
      <c r="AI149" s="18"/>
      <c r="AJ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</row>
    <row r="150" spans="2:97" ht="9" customHeight="1">
      <c r="B150" s="18"/>
      <c r="C150" s="18"/>
      <c r="D150" s="18"/>
      <c r="E150" s="18"/>
      <c r="F150" s="22"/>
      <c r="G150" s="20"/>
      <c r="H150" s="20"/>
      <c r="I150" s="20"/>
      <c r="J150" s="20"/>
      <c r="K150" s="18"/>
      <c r="L150" s="20"/>
      <c r="M150" s="18"/>
      <c r="N150" s="18"/>
      <c r="O150" s="22"/>
      <c r="P150" s="20"/>
      <c r="Q150" s="20"/>
      <c r="R150" s="20"/>
      <c r="S150" s="18"/>
      <c r="T150" s="18"/>
      <c r="U150" s="18"/>
      <c r="V150" s="18"/>
      <c r="W150" s="18"/>
      <c r="X150" s="18"/>
      <c r="Y150" s="22"/>
      <c r="Z150" s="20"/>
      <c r="AA150" s="20"/>
      <c r="AB150" s="18"/>
      <c r="AC150" s="18"/>
      <c r="AD150" s="18"/>
      <c r="AE150" s="138"/>
      <c r="AF150" s="138"/>
      <c r="AG150" s="18"/>
      <c r="AH150" s="18"/>
      <c r="AI150" s="18"/>
      <c r="AJ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</row>
    <row r="151" spans="2:97" ht="9" customHeight="1">
      <c r="B151" s="18"/>
      <c r="C151" s="18"/>
      <c r="D151" s="18"/>
      <c r="E151" s="18"/>
      <c r="F151" s="22"/>
      <c r="G151" s="20"/>
      <c r="H151" s="20"/>
      <c r="I151" s="20"/>
      <c r="J151" s="20"/>
      <c r="K151" s="18"/>
      <c r="L151" s="20"/>
      <c r="M151" s="18"/>
      <c r="N151" s="18"/>
      <c r="O151" s="22"/>
      <c r="P151" s="20"/>
      <c r="Q151" s="20"/>
      <c r="R151" s="20"/>
      <c r="S151" s="18"/>
      <c r="T151" s="18"/>
      <c r="U151" s="18"/>
      <c r="V151" s="18"/>
      <c r="W151" s="18"/>
      <c r="X151" s="18"/>
      <c r="Y151" s="22"/>
      <c r="Z151" s="20"/>
      <c r="AA151" s="20"/>
      <c r="AB151" s="18"/>
      <c r="AC151" s="18"/>
      <c r="AD151" s="18"/>
      <c r="AE151" s="138"/>
      <c r="AF151" s="138"/>
      <c r="AG151" s="18"/>
      <c r="AH151" s="18"/>
      <c r="AI151" s="18"/>
      <c r="AJ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</row>
    <row r="152" spans="2:97" ht="9" customHeight="1">
      <c r="B152" s="18"/>
      <c r="C152" s="18"/>
      <c r="D152" s="18"/>
      <c r="E152" s="18"/>
      <c r="F152" s="22"/>
      <c r="G152" s="20"/>
      <c r="H152" s="20"/>
      <c r="I152" s="20"/>
      <c r="J152" s="20"/>
      <c r="K152" s="18"/>
      <c r="L152" s="20"/>
      <c r="M152" s="18"/>
      <c r="N152" s="18"/>
      <c r="O152" s="22"/>
      <c r="P152" s="20"/>
      <c r="Q152" s="20"/>
      <c r="R152" s="20"/>
      <c r="S152" s="18"/>
      <c r="T152" s="18"/>
      <c r="U152" s="18"/>
      <c r="V152" s="18"/>
      <c r="W152" s="18"/>
      <c r="X152" s="18"/>
      <c r="Y152" s="22"/>
      <c r="Z152" s="20"/>
      <c r="AA152" s="20"/>
      <c r="AB152" s="18"/>
      <c r="AC152" s="18"/>
      <c r="AD152" s="18"/>
      <c r="AE152" s="138"/>
      <c r="AF152" s="138"/>
      <c r="AG152" s="18"/>
      <c r="AH152" s="18"/>
      <c r="AI152" s="18"/>
      <c r="AJ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</row>
    <row r="153" spans="2:97" ht="9" customHeight="1">
      <c r="B153" s="18"/>
      <c r="C153" s="18"/>
      <c r="D153" s="18"/>
      <c r="E153" s="18"/>
      <c r="F153" s="22"/>
      <c r="G153" s="20"/>
      <c r="H153" s="20"/>
      <c r="I153" s="20"/>
      <c r="J153" s="20"/>
      <c r="K153" s="18"/>
      <c r="L153" s="20"/>
      <c r="M153" s="18"/>
      <c r="N153" s="18"/>
      <c r="O153" s="22"/>
      <c r="P153" s="20"/>
      <c r="Q153" s="20"/>
      <c r="R153" s="20"/>
      <c r="S153" s="18"/>
      <c r="T153" s="18"/>
      <c r="U153" s="18"/>
      <c r="V153" s="18"/>
      <c r="W153" s="18"/>
      <c r="X153" s="18"/>
      <c r="Y153" s="22"/>
      <c r="Z153" s="20"/>
      <c r="AA153" s="20"/>
      <c r="AB153" s="18"/>
      <c r="AC153" s="18"/>
      <c r="AD153" s="18"/>
      <c r="AE153" s="138"/>
      <c r="AF153" s="138"/>
      <c r="AG153" s="18"/>
      <c r="AH153" s="18"/>
      <c r="AI153" s="18"/>
      <c r="AJ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</row>
    <row r="154" spans="2:97" ht="9" customHeight="1">
      <c r="B154" s="18"/>
      <c r="C154" s="18"/>
      <c r="D154" s="18"/>
      <c r="E154" s="18"/>
      <c r="F154" s="22"/>
      <c r="G154" s="20"/>
      <c r="H154" s="20"/>
      <c r="I154" s="20"/>
      <c r="J154" s="20"/>
      <c r="K154" s="18"/>
      <c r="L154" s="20"/>
      <c r="M154" s="18"/>
      <c r="N154" s="18"/>
      <c r="O154" s="22"/>
      <c r="P154" s="20"/>
      <c r="Q154" s="20"/>
      <c r="R154" s="20"/>
      <c r="S154" s="18"/>
      <c r="T154" s="18"/>
      <c r="U154" s="18"/>
      <c r="V154" s="18"/>
      <c r="W154" s="18"/>
      <c r="X154" s="18"/>
      <c r="Y154" s="22"/>
      <c r="Z154" s="20"/>
      <c r="AA154" s="20"/>
      <c r="AB154" s="18"/>
      <c r="AC154" s="18"/>
      <c r="AD154" s="18"/>
      <c r="AE154" s="138"/>
      <c r="AF154" s="138"/>
      <c r="AG154" s="18"/>
      <c r="AH154" s="18"/>
      <c r="AI154" s="18"/>
      <c r="AJ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</row>
    <row r="155" spans="2:97" ht="9" customHeight="1">
      <c r="B155" s="18"/>
      <c r="C155" s="18"/>
      <c r="D155" s="18"/>
      <c r="E155" s="18"/>
      <c r="F155" s="22"/>
      <c r="G155" s="20"/>
      <c r="H155" s="20"/>
      <c r="I155" s="20"/>
      <c r="J155" s="20"/>
      <c r="K155" s="18"/>
      <c r="L155" s="20"/>
      <c r="M155" s="18"/>
      <c r="N155" s="18"/>
      <c r="O155" s="22"/>
      <c r="P155" s="20"/>
      <c r="Q155" s="20"/>
      <c r="R155" s="20"/>
      <c r="S155" s="18"/>
      <c r="T155" s="18"/>
      <c r="U155" s="18"/>
      <c r="V155" s="18"/>
      <c r="W155" s="18"/>
      <c r="X155" s="18"/>
      <c r="Y155" s="22"/>
      <c r="Z155" s="20"/>
      <c r="AA155" s="20"/>
      <c r="AB155" s="18"/>
      <c r="AC155" s="18"/>
      <c r="AD155" s="18"/>
      <c r="AE155" s="138"/>
      <c r="AF155" s="138"/>
      <c r="AG155" s="18"/>
      <c r="AH155" s="18"/>
      <c r="AI155" s="18"/>
      <c r="AJ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</row>
    <row r="156" spans="2:97" ht="9" customHeight="1">
      <c r="B156" s="18"/>
      <c r="C156" s="18"/>
      <c r="D156" s="18"/>
      <c r="E156" s="18"/>
      <c r="F156" s="22"/>
      <c r="G156" s="20"/>
      <c r="H156" s="20"/>
      <c r="I156" s="20"/>
      <c r="J156" s="20"/>
      <c r="K156" s="18"/>
      <c r="L156" s="20"/>
      <c r="M156" s="18"/>
      <c r="N156" s="18"/>
      <c r="O156" s="22"/>
      <c r="P156" s="20"/>
      <c r="Q156" s="20"/>
      <c r="R156" s="20"/>
      <c r="S156" s="18"/>
      <c r="T156" s="18"/>
      <c r="U156" s="18"/>
      <c r="V156" s="18"/>
      <c r="W156" s="18"/>
      <c r="X156" s="18"/>
      <c r="Y156" s="22"/>
      <c r="Z156" s="20"/>
      <c r="AA156" s="20"/>
      <c r="AB156" s="18"/>
      <c r="AC156" s="18"/>
      <c r="AD156" s="18"/>
      <c r="AE156" s="138"/>
      <c r="AF156" s="138"/>
      <c r="AG156" s="18"/>
      <c r="AH156" s="18"/>
      <c r="AI156" s="18"/>
      <c r="AJ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</row>
    <row r="157" spans="2:97" ht="9" customHeight="1">
      <c r="B157" s="18"/>
      <c r="C157" s="18"/>
      <c r="D157" s="18"/>
      <c r="E157" s="18"/>
      <c r="F157" s="22"/>
      <c r="G157" s="20"/>
      <c r="H157" s="20"/>
      <c r="I157" s="20"/>
      <c r="J157" s="20"/>
      <c r="K157" s="18"/>
      <c r="L157" s="20"/>
      <c r="M157" s="18"/>
      <c r="N157" s="18"/>
      <c r="O157" s="22"/>
      <c r="P157" s="20"/>
      <c r="Q157" s="20"/>
      <c r="R157" s="20"/>
      <c r="S157" s="18"/>
      <c r="T157" s="18"/>
      <c r="U157" s="18"/>
      <c r="V157" s="18"/>
      <c r="W157" s="18"/>
      <c r="X157" s="18"/>
      <c r="Y157" s="22"/>
      <c r="Z157" s="20"/>
      <c r="AA157" s="20"/>
      <c r="AB157" s="18"/>
      <c r="AC157" s="18"/>
      <c r="AD157" s="18"/>
      <c r="AE157" s="138"/>
      <c r="AF157" s="138"/>
      <c r="AG157" s="18"/>
      <c r="AH157" s="18"/>
      <c r="AI157" s="18"/>
      <c r="AJ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</row>
    <row r="158" spans="2:97" ht="9" customHeight="1">
      <c r="B158" s="18"/>
      <c r="C158" s="18"/>
      <c r="D158" s="18"/>
      <c r="E158" s="18"/>
      <c r="F158" s="22"/>
      <c r="G158" s="20"/>
      <c r="H158" s="20"/>
      <c r="I158" s="20"/>
      <c r="J158" s="20"/>
      <c r="K158" s="18"/>
      <c r="L158" s="20"/>
      <c r="M158" s="18"/>
      <c r="N158" s="18"/>
      <c r="O158" s="22"/>
      <c r="P158" s="20"/>
      <c r="Q158" s="20"/>
      <c r="R158" s="20"/>
      <c r="S158" s="18"/>
      <c r="T158" s="18"/>
      <c r="U158" s="18"/>
      <c r="V158" s="18"/>
      <c r="W158" s="18"/>
      <c r="X158" s="18"/>
      <c r="Y158" s="22"/>
      <c r="Z158" s="20"/>
      <c r="AA158" s="20"/>
      <c r="AB158" s="18"/>
      <c r="AC158" s="18"/>
      <c r="AD158" s="18"/>
      <c r="AE158" s="138"/>
      <c r="AF158" s="138"/>
      <c r="AG158" s="18"/>
      <c r="AH158" s="18"/>
      <c r="AI158" s="18"/>
      <c r="AJ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</row>
    <row r="159" spans="2:97" ht="9" customHeight="1">
      <c r="B159" s="18"/>
      <c r="C159" s="18"/>
      <c r="D159" s="18"/>
      <c r="E159" s="18"/>
      <c r="F159" s="22"/>
      <c r="G159" s="20"/>
      <c r="H159" s="20"/>
      <c r="I159" s="20"/>
      <c r="J159" s="20"/>
      <c r="K159" s="18"/>
      <c r="L159" s="20"/>
      <c r="M159" s="18"/>
      <c r="N159" s="18"/>
      <c r="O159" s="22"/>
      <c r="P159" s="20"/>
      <c r="Q159" s="20"/>
      <c r="R159" s="20"/>
      <c r="S159" s="18"/>
      <c r="T159" s="18"/>
      <c r="U159" s="18"/>
      <c r="V159" s="18"/>
      <c r="W159" s="18"/>
      <c r="X159" s="18"/>
      <c r="Y159" s="22"/>
      <c r="Z159" s="20"/>
      <c r="AA159" s="20"/>
      <c r="AB159" s="18"/>
      <c r="AC159" s="18"/>
      <c r="AD159" s="18"/>
      <c r="AE159" s="138"/>
      <c r="AF159" s="138"/>
      <c r="AG159" s="18"/>
      <c r="AH159" s="18"/>
      <c r="AI159" s="18"/>
      <c r="AJ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</row>
    <row r="160" spans="2:97" ht="9" customHeight="1">
      <c r="B160" s="18"/>
      <c r="C160" s="18"/>
      <c r="D160" s="18"/>
      <c r="E160" s="18"/>
      <c r="F160" s="22"/>
      <c r="G160" s="20"/>
      <c r="H160" s="20"/>
      <c r="I160" s="20"/>
      <c r="J160" s="20"/>
      <c r="K160" s="18"/>
      <c r="L160" s="20"/>
      <c r="M160" s="18"/>
      <c r="N160" s="18"/>
      <c r="O160" s="22"/>
      <c r="P160" s="20"/>
      <c r="Q160" s="20"/>
      <c r="R160" s="20"/>
      <c r="S160" s="18"/>
      <c r="T160" s="18"/>
      <c r="U160" s="18"/>
      <c r="V160" s="18"/>
      <c r="W160" s="18"/>
      <c r="X160" s="18"/>
      <c r="Y160" s="22"/>
      <c r="Z160" s="20"/>
      <c r="AA160" s="20"/>
      <c r="AB160" s="18"/>
      <c r="AC160" s="18"/>
      <c r="AD160" s="18"/>
      <c r="AE160" s="138"/>
      <c r="AF160" s="138"/>
      <c r="AG160" s="18"/>
      <c r="AH160" s="18"/>
      <c r="AI160" s="18"/>
      <c r="AJ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</row>
    <row r="161" spans="2:97" ht="9" customHeight="1">
      <c r="B161" s="18"/>
      <c r="C161" s="18"/>
      <c r="D161" s="18"/>
      <c r="E161" s="18"/>
      <c r="F161" s="22"/>
      <c r="G161" s="20"/>
      <c r="H161" s="20"/>
      <c r="I161" s="20"/>
      <c r="J161" s="20"/>
      <c r="K161" s="18"/>
      <c r="L161" s="20"/>
      <c r="M161" s="18"/>
      <c r="N161" s="18"/>
      <c r="O161" s="22"/>
      <c r="P161" s="20"/>
      <c r="Q161" s="20"/>
      <c r="R161" s="20"/>
      <c r="S161" s="18"/>
      <c r="T161" s="18"/>
      <c r="U161" s="18"/>
      <c r="V161" s="18"/>
      <c r="W161" s="18"/>
      <c r="X161" s="18"/>
      <c r="Y161" s="22"/>
      <c r="Z161" s="20"/>
      <c r="AA161" s="20"/>
      <c r="AB161" s="18"/>
      <c r="AC161" s="18"/>
      <c r="AD161" s="18"/>
      <c r="AE161" s="138"/>
      <c r="AF161" s="138"/>
      <c r="AG161" s="18"/>
      <c r="AH161" s="18"/>
      <c r="AI161" s="18"/>
      <c r="AJ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</row>
    <row r="162" spans="2:97" ht="9" customHeight="1">
      <c r="B162" s="18"/>
      <c r="C162" s="18"/>
      <c r="D162" s="18"/>
      <c r="E162" s="18"/>
      <c r="F162" s="22"/>
      <c r="G162" s="20"/>
      <c r="H162" s="20"/>
      <c r="I162" s="20"/>
      <c r="J162" s="20"/>
      <c r="K162" s="18"/>
      <c r="L162" s="20"/>
      <c r="M162" s="18"/>
      <c r="N162" s="18"/>
      <c r="O162" s="22"/>
      <c r="P162" s="20"/>
      <c r="Q162" s="20"/>
      <c r="R162" s="20"/>
      <c r="S162" s="18"/>
      <c r="T162" s="18"/>
      <c r="U162" s="18"/>
      <c r="V162" s="18"/>
      <c r="W162" s="18"/>
      <c r="X162" s="18"/>
      <c r="Y162" s="22"/>
      <c r="Z162" s="20"/>
      <c r="AA162" s="20"/>
      <c r="AB162" s="18"/>
      <c r="AC162" s="18"/>
      <c r="AD162" s="18"/>
      <c r="AE162" s="138"/>
      <c r="AF162" s="138"/>
      <c r="AG162" s="18"/>
      <c r="AH162" s="18"/>
      <c r="AI162" s="18"/>
      <c r="AJ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</row>
    <row r="163" spans="2:97" ht="9" customHeight="1">
      <c r="B163" s="18"/>
      <c r="C163" s="18"/>
      <c r="D163" s="18"/>
      <c r="E163" s="18"/>
      <c r="F163" s="22"/>
      <c r="G163" s="20"/>
      <c r="H163" s="20"/>
      <c r="I163" s="20"/>
      <c r="J163" s="20"/>
      <c r="K163" s="18"/>
      <c r="L163" s="20"/>
      <c r="M163" s="18"/>
      <c r="N163" s="18"/>
      <c r="O163" s="22"/>
      <c r="P163" s="20"/>
      <c r="Q163" s="20"/>
      <c r="R163" s="20"/>
      <c r="S163" s="18"/>
      <c r="T163" s="18"/>
      <c r="U163" s="18"/>
      <c r="V163" s="18"/>
      <c r="W163" s="18"/>
      <c r="X163" s="18"/>
      <c r="Y163" s="22"/>
      <c r="Z163" s="20"/>
      <c r="AA163" s="20"/>
      <c r="AB163" s="18"/>
      <c r="AC163" s="18"/>
      <c r="AD163" s="18"/>
      <c r="AE163" s="138"/>
      <c r="AF163" s="138"/>
      <c r="AG163" s="18"/>
      <c r="AH163" s="18"/>
      <c r="AI163" s="18"/>
      <c r="AJ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</row>
    <row r="164" spans="2:97" ht="9" customHeight="1">
      <c r="B164" s="18"/>
      <c r="C164" s="18"/>
      <c r="D164" s="18"/>
      <c r="E164" s="18"/>
      <c r="F164" s="22"/>
      <c r="G164" s="20"/>
      <c r="H164" s="20"/>
      <c r="I164" s="20"/>
      <c r="J164" s="20"/>
      <c r="K164" s="18"/>
      <c r="L164" s="20"/>
      <c r="M164" s="18"/>
      <c r="N164" s="18"/>
      <c r="O164" s="22"/>
      <c r="P164" s="20"/>
      <c r="Q164" s="20"/>
      <c r="R164" s="20"/>
      <c r="S164" s="18"/>
      <c r="T164" s="18"/>
      <c r="U164" s="18"/>
      <c r="V164" s="18"/>
      <c r="W164" s="18"/>
      <c r="X164" s="18"/>
      <c r="Y164" s="22"/>
      <c r="Z164" s="20"/>
      <c r="AA164" s="20"/>
      <c r="AB164" s="18"/>
      <c r="AC164" s="18"/>
      <c r="AD164" s="18"/>
      <c r="AE164" s="138"/>
      <c r="AF164" s="138"/>
      <c r="AG164" s="18"/>
      <c r="AH164" s="18"/>
      <c r="AI164" s="18"/>
      <c r="AJ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</row>
    <row r="165" spans="2:97" ht="9" customHeight="1">
      <c r="B165" s="18"/>
      <c r="C165" s="18"/>
      <c r="D165" s="18"/>
      <c r="E165" s="18"/>
      <c r="F165" s="22"/>
      <c r="G165" s="20"/>
      <c r="H165" s="20"/>
      <c r="I165" s="20"/>
      <c r="J165" s="20"/>
      <c r="K165" s="18"/>
      <c r="L165" s="20"/>
      <c r="M165" s="18"/>
      <c r="N165" s="18"/>
      <c r="O165" s="22"/>
      <c r="P165" s="20"/>
      <c r="Q165" s="20"/>
      <c r="R165" s="20"/>
      <c r="S165" s="18"/>
      <c r="T165" s="18"/>
      <c r="U165" s="18"/>
      <c r="V165" s="18"/>
      <c r="W165" s="18"/>
      <c r="X165" s="18"/>
      <c r="Y165" s="22"/>
      <c r="Z165" s="20"/>
      <c r="AA165" s="20"/>
      <c r="AB165" s="18"/>
      <c r="AC165" s="18"/>
      <c r="AD165" s="18"/>
      <c r="AE165" s="138"/>
      <c r="AF165" s="138"/>
      <c r="AG165" s="18"/>
      <c r="AH165" s="18"/>
      <c r="AI165" s="18"/>
      <c r="AJ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</row>
    <row r="166" spans="2:97" ht="9" customHeight="1">
      <c r="B166" s="18"/>
      <c r="C166" s="18"/>
      <c r="D166" s="18"/>
      <c r="E166" s="18"/>
      <c r="F166" s="22"/>
      <c r="G166" s="20"/>
      <c r="H166" s="20"/>
      <c r="I166" s="20"/>
      <c r="J166" s="20"/>
      <c r="K166" s="18"/>
      <c r="L166" s="20"/>
      <c r="M166" s="18"/>
      <c r="N166" s="18"/>
      <c r="O166" s="22"/>
      <c r="P166" s="20"/>
      <c r="Q166" s="20"/>
      <c r="R166" s="20"/>
      <c r="S166" s="18"/>
      <c r="T166" s="18"/>
      <c r="U166" s="18"/>
      <c r="V166" s="18"/>
      <c r="W166" s="18"/>
      <c r="X166" s="18"/>
      <c r="Y166" s="22"/>
      <c r="Z166" s="20"/>
      <c r="AA166" s="20"/>
      <c r="AB166" s="18"/>
      <c r="AC166" s="18"/>
      <c r="AD166" s="18"/>
      <c r="AE166" s="138"/>
      <c r="AF166" s="138"/>
      <c r="AG166" s="18"/>
      <c r="AH166" s="18"/>
      <c r="AI166" s="18"/>
      <c r="AJ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</row>
    <row r="167" spans="2:97" ht="9" customHeight="1">
      <c r="B167" s="18"/>
      <c r="C167" s="18"/>
      <c r="D167" s="18"/>
      <c r="E167" s="18"/>
      <c r="F167" s="22"/>
      <c r="G167" s="20"/>
      <c r="H167" s="20"/>
      <c r="I167" s="20"/>
      <c r="J167" s="20"/>
      <c r="K167" s="18"/>
      <c r="L167" s="20"/>
      <c r="M167" s="18"/>
      <c r="N167" s="18"/>
      <c r="O167" s="22"/>
      <c r="P167" s="20"/>
      <c r="Q167" s="20"/>
      <c r="R167" s="20"/>
      <c r="S167" s="18"/>
      <c r="T167" s="18"/>
      <c r="U167" s="18"/>
      <c r="V167" s="18"/>
      <c r="W167" s="18"/>
      <c r="X167" s="18"/>
      <c r="Y167" s="22"/>
      <c r="Z167" s="20"/>
      <c r="AA167" s="20"/>
      <c r="AB167" s="18"/>
      <c r="AC167" s="18"/>
      <c r="AD167" s="18"/>
      <c r="AE167" s="138"/>
      <c r="AF167" s="138"/>
      <c r="AG167" s="18"/>
      <c r="AH167" s="18"/>
      <c r="AI167" s="18"/>
      <c r="AJ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</row>
    <row r="168" spans="2:97" ht="9" customHeight="1">
      <c r="B168" s="18"/>
      <c r="C168" s="18"/>
      <c r="D168" s="18"/>
      <c r="E168" s="18"/>
      <c r="F168" s="22"/>
      <c r="G168" s="20"/>
      <c r="H168" s="20"/>
      <c r="I168" s="20"/>
      <c r="J168" s="20"/>
      <c r="K168" s="18"/>
      <c r="L168" s="20"/>
      <c r="M168" s="18"/>
      <c r="N168" s="18"/>
      <c r="O168" s="22"/>
      <c r="P168" s="20"/>
      <c r="Q168" s="20"/>
      <c r="R168" s="20"/>
      <c r="S168" s="18"/>
      <c r="T168" s="18"/>
      <c r="U168" s="18"/>
      <c r="V168" s="18"/>
      <c r="W168" s="18"/>
      <c r="X168" s="18"/>
      <c r="Y168" s="22"/>
      <c r="Z168" s="20"/>
      <c r="AA168" s="20"/>
      <c r="AB168" s="18"/>
      <c r="AC168" s="18"/>
      <c r="AD168" s="18"/>
      <c r="AE168" s="138"/>
      <c r="AF168" s="138"/>
      <c r="AG168" s="18"/>
      <c r="AH168" s="18"/>
      <c r="AI168" s="18"/>
      <c r="AJ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</row>
    <row r="169" spans="2:97" ht="9" customHeight="1">
      <c r="B169" s="18"/>
      <c r="C169" s="18"/>
      <c r="D169" s="18"/>
      <c r="E169" s="18"/>
      <c r="F169" s="22"/>
      <c r="G169" s="20"/>
      <c r="H169" s="20"/>
      <c r="I169" s="20"/>
      <c r="J169" s="20"/>
      <c r="K169" s="18"/>
      <c r="L169" s="20"/>
      <c r="M169" s="18"/>
      <c r="N169" s="18"/>
      <c r="O169" s="22"/>
      <c r="P169" s="20"/>
      <c r="Q169" s="20"/>
      <c r="R169" s="20"/>
      <c r="S169" s="18"/>
      <c r="T169" s="18"/>
      <c r="U169" s="18"/>
      <c r="V169" s="18"/>
      <c r="W169" s="18"/>
      <c r="X169" s="18"/>
      <c r="Y169" s="22"/>
      <c r="Z169" s="20"/>
      <c r="AA169" s="20"/>
      <c r="AB169" s="18"/>
      <c r="AC169" s="18"/>
      <c r="AD169" s="18"/>
      <c r="AE169" s="138"/>
      <c r="AF169" s="138"/>
      <c r="AG169" s="18"/>
      <c r="AH169" s="18"/>
      <c r="AI169" s="18"/>
      <c r="AJ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</row>
    <row r="170" spans="2:97" ht="9" customHeight="1">
      <c r="B170" s="18"/>
      <c r="C170" s="18"/>
      <c r="D170" s="18"/>
      <c r="E170" s="18"/>
      <c r="F170" s="22"/>
      <c r="G170" s="20"/>
      <c r="H170" s="20"/>
      <c r="I170" s="20"/>
      <c r="J170" s="20"/>
      <c r="K170" s="18"/>
      <c r="L170" s="20"/>
      <c r="M170" s="18"/>
      <c r="N170" s="18"/>
      <c r="O170" s="22"/>
      <c r="P170" s="20"/>
      <c r="Q170" s="20"/>
      <c r="R170" s="20"/>
      <c r="S170" s="18"/>
      <c r="T170" s="18"/>
      <c r="U170" s="18"/>
      <c r="V170" s="18"/>
      <c r="W170" s="18"/>
      <c r="X170" s="18"/>
      <c r="Y170" s="22"/>
      <c r="Z170" s="20"/>
      <c r="AA170" s="20"/>
      <c r="AB170" s="18"/>
      <c r="AC170" s="18"/>
      <c r="AD170" s="18"/>
      <c r="AE170" s="138"/>
      <c r="AF170" s="138"/>
      <c r="AG170" s="18"/>
      <c r="AH170" s="18"/>
      <c r="AI170" s="18"/>
      <c r="AJ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</row>
    <row r="171" spans="2:97" ht="9" customHeight="1">
      <c r="B171" s="18"/>
      <c r="C171" s="18"/>
      <c r="D171" s="18"/>
      <c r="E171" s="18"/>
      <c r="F171" s="22"/>
      <c r="G171" s="20"/>
      <c r="H171" s="20"/>
      <c r="I171" s="20"/>
      <c r="J171" s="20"/>
      <c r="K171" s="18"/>
      <c r="L171" s="20"/>
      <c r="M171" s="18"/>
      <c r="N171" s="18"/>
      <c r="O171" s="22"/>
      <c r="P171" s="20"/>
      <c r="Q171" s="20"/>
      <c r="R171" s="20"/>
      <c r="S171" s="18"/>
      <c r="T171" s="18"/>
      <c r="U171" s="18"/>
      <c r="V171" s="18"/>
      <c r="W171" s="18"/>
      <c r="X171" s="18"/>
      <c r="Y171" s="22"/>
      <c r="Z171" s="20"/>
      <c r="AA171" s="20"/>
      <c r="AB171" s="18"/>
      <c r="AC171" s="18"/>
      <c r="AD171" s="18"/>
      <c r="AE171" s="138"/>
      <c r="AF171" s="138"/>
      <c r="AG171" s="18"/>
      <c r="AH171" s="18"/>
      <c r="AI171" s="18"/>
      <c r="AJ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</row>
    <row r="172" spans="2:97" ht="9" customHeight="1">
      <c r="B172" s="18"/>
      <c r="C172" s="18"/>
      <c r="D172" s="18"/>
      <c r="E172" s="18"/>
      <c r="F172" s="22"/>
      <c r="G172" s="20"/>
      <c r="H172" s="20"/>
      <c r="I172" s="20"/>
      <c r="J172" s="20"/>
      <c r="K172" s="18"/>
      <c r="L172" s="20"/>
      <c r="M172" s="18"/>
      <c r="N172" s="18"/>
      <c r="O172" s="22"/>
      <c r="P172" s="20"/>
      <c r="Q172" s="20"/>
      <c r="R172" s="20"/>
      <c r="S172" s="18"/>
      <c r="T172" s="18"/>
      <c r="U172" s="18"/>
      <c r="V172" s="18"/>
      <c r="W172" s="18"/>
      <c r="X172" s="18"/>
      <c r="Y172" s="22"/>
      <c r="Z172" s="20"/>
      <c r="AA172" s="20"/>
      <c r="AB172" s="18"/>
      <c r="AC172" s="18"/>
      <c r="AD172" s="18"/>
      <c r="AE172" s="138"/>
      <c r="AF172" s="138"/>
      <c r="AG172" s="18"/>
      <c r="AH172" s="18"/>
      <c r="AI172" s="18"/>
      <c r="AJ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</row>
    <row r="173" spans="2:97" ht="9" customHeight="1">
      <c r="B173" s="18"/>
      <c r="C173" s="18"/>
      <c r="D173" s="18"/>
      <c r="E173" s="18"/>
      <c r="F173" s="22"/>
      <c r="G173" s="20"/>
      <c r="H173" s="20"/>
      <c r="I173" s="20"/>
      <c r="J173" s="20"/>
      <c r="K173" s="18"/>
      <c r="L173" s="20"/>
      <c r="M173" s="18"/>
      <c r="N173" s="18"/>
      <c r="O173" s="22"/>
      <c r="P173" s="20"/>
      <c r="Q173" s="20"/>
      <c r="R173" s="20"/>
      <c r="S173" s="18"/>
      <c r="T173" s="18"/>
      <c r="U173" s="18"/>
      <c r="V173" s="18"/>
      <c r="W173" s="18"/>
      <c r="X173" s="18"/>
      <c r="Y173" s="22"/>
      <c r="Z173" s="20"/>
      <c r="AA173" s="20"/>
      <c r="AB173" s="18"/>
      <c r="AC173" s="18"/>
      <c r="AD173" s="18"/>
      <c r="AE173" s="138"/>
      <c r="AF173" s="138"/>
      <c r="AG173" s="18"/>
      <c r="AH173" s="18"/>
      <c r="AI173" s="18"/>
      <c r="AJ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</row>
    <row r="174" spans="2:97" ht="9" customHeight="1">
      <c r="B174" s="18"/>
      <c r="C174" s="18"/>
      <c r="D174" s="18"/>
      <c r="E174" s="18"/>
      <c r="F174" s="22"/>
      <c r="G174" s="20"/>
      <c r="H174" s="20"/>
      <c r="I174" s="20"/>
      <c r="J174" s="20"/>
      <c r="K174" s="18"/>
      <c r="L174" s="20"/>
      <c r="M174" s="18"/>
      <c r="N174" s="18"/>
      <c r="O174" s="22"/>
      <c r="P174" s="20"/>
      <c r="Q174" s="20"/>
      <c r="R174" s="20"/>
      <c r="S174" s="18"/>
      <c r="T174" s="18"/>
      <c r="U174" s="18"/>
      <c r="V174" s="18"/>
      <c r="W174" s="18"/>
      <c r="X174" s="18"/>
      <c r="Y174" s="22"/>
      <c r="Z174" s="20"/>
      <c r="AA174" s="20"/>
      <c r="AB174" s="18"/>
      <c r="AC174" s="18"/>
      <c r="AD174" s="18"/>
      <c r="AE174" s="138"/>
      <c r="AF174" s="138"/>
      <c r="AG174" s="18"/>
      <c r="AH174" s="18"/>
      <c r="AI174" s="18"/>
      <c r="AJ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</row>
    <row r="175" spans="2:97" ht="9" customHeight="1">
      <c r="B175" s="18"/>
      <c r="C175" s="18"/>
      <c r="D175" s="18"/>
      <c r="E175" s="18"/>
      <c r="F175" s="22"/>
      <c r="G175" s="20"/>
      <c r="H175" s="20"/>
      <c r="I175" s="20"/>
      <c r="J175" s="20"/>
      <c r="K175" s="18"/>
      <c r="L175" s="20"/>
      <c r="M175" s="18"/>
      <c r="N175" s="18"/>
      <c r="O175" s="22"/>
      <c r="P175" s="20"/>
      <c r="Q175" s="20"/>
      <c r="R175" s="20"/>
      <c r="S175" s="18"/>
      <c r="T175" s="18"/>
      <c r="U175" s="18"/>
      <c r="V175" s="18"/>
      <c r="W175" s="18"/>
      <c r="X175" s="18"/>
      <c r="Y175" s="22"/>
      <c r="Z175" s="20"/>
      <c r="AA175" s="20"/>
      <c r="AB175" s="18"/>
      <c r="AC175" s="18"/>
      <c r="AD175" s="18"/>
      <c r="AE175" s="138"/>
      <c r="AF175" s="138"/>
      <c r="AG175" s="18"/>
      <c r="AH175" s="18"/>
      <c r="AI175" s="18"/>
      <c r="AJ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</row>
    <row r="176" spans="2:97" ht="9" customHeight="1">
      <c r="B176" s="18"/>
      <c r="C176" s="18"/>
      <c r="D176" s="18"/>
      <c r="E176" s="18"/>
      <c r="F176" s="22"/>
      <c r="G176" s="20"/>
      <c r="H176" s="20"/>
      <c r="I176" s="20"/>
      <c r="J176" s="20"/>
      <c r="K176" s="18"/>
      <c r="L176" s="20"/>
      <c r="M176" s="18"/>
      <c r="N176" s="18"/>
      <c r="O176" s="22"/>
      <c r="P176" s="20"/>
      <c r="Q176" s="20"/>
      <c r="R176" s="20"/>
      <c r="S176" s="18"/>
      <c r="T176" s="18"/>
      <c r="U176" s="18"/>
      <c r="V176" s="18"/>
      <c r="W176" s="18"/>
      <c r="X176" s="18"/>
      <c r="Y176" s="22"/>
      <c r="Z176" s="20"/>
      <c r="AA176" s="20"/>
      <c r="AB176" s="18"/>
      <c r="AC176" s="18"/>
      <c r="AD176" s="18"/>
      <c r="AE176" s="138"/>
      <c r="AF176" s="138"/>
      <c r="AG176" s="18"/>
      <c r="AH176" s="18"/>
      <c r="AI176" s="18"/>
      <c r="AJ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</row>
    <row r="177" spans="2:97" ht="9" customHeight="1">
      <c r="B177" s="18"/>
      <c r="C177" s="18"/>
      <c r="D177" s="18"/>
      <c r="E177" s="18"/>
      <c r="F177" s="22"/>
      <c r="G177" s="20"/>
      <c r="H177" s="20"/>
      <c r="I177" s="20"/>
      <c r="J177" s="20"/>
      <c r="K177" s="18"/>
      <c r="L177" s="20"/>
      <c r="M177" s="18"/>
      <c r="N177" s="18"/>
      <c r="O177" s="22"/>
      <c r="P177" s="20"/>
      <c r="Q177" s="20"/>
      <c r="R177" s="20"/>
      <c r="S177" s="18"/>
      <c r="T177" s="18"/>
      <c r="U177" s="18"/>
      <c r="V177" s="18"/>
      <c r="W177" s="18"/>
      <c r="X177" s="18"/>
      <c r="Y177" s="22"/>
      <c r="Z177" s="20"/>
      <c r="AA177" s="20"/>
      <c r="AB177" s="18"/>
      <c r="AC177" s="18"/>
      <c r="AD177" s="18"/>
      <c r="AE177" s="138"/>
      <c r="AF177" s="138"/>
      <c r="AG177" s="18"/>
      <c r="AH177" s="18"/>
      <c r="AI177" s="18"/>
      <c r="AJ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</row>
    <row r="178" spans="2:97" ht="9" customHeight="1">
      <c r="B178" s="18"/>
      <c r="C178" s="18"/>
      <c r="D178" s="18"/>
      <c r="E178" s="18"/>
      <c r="F178" s="22"/>
      <c r="G178" s="20"/>
      <c r="H178" s="20"/>
      <c r="I178" s="20"/>
      <c r="J178" s="20"/>
      <c r="K178" s="18"/>
      <c r="L178" s="20"/>
      <c r="M178" s="18"/>
      <c r="N178" s="18"/>
      <c r="O178" s="22"/>
      <c r="P178" s="20"/>
      <c r="Q178" s="20"/>
      <c r="R178" s="20"/>
      <c r="S178" s="18"/>
      <c r="T178" s="18"/>
      <c r="U178" s="18"/>
      <c r="V178" s="18"/>
      <c r="W178" s="18"/>
      <c r="X178" s="18"/>
      <c r="Y178" s="22"/>
      <c r="Z178" s="20"/>
      <c r="AA178" s="20"/>
      <c r="AB178" s="18"/>
      <c r="AC178" s="18"/>
      <c r="AD178" s="18"/>
      <c r="AE178" s="138"/>
      <c r="AF178" s="138"/>
      <c r="AG178" s="18"/>
      <c r="AH178" s="18"/>
      <c r="AI178" s="18"/>
      <c r="AJ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</row>
    <row r="179" spans="2:97" ht="9" customHeight="1">
      <c r="B179" s="18"/>
      <c r="C179" s="18"/>
      <c r="D179" s="18"/>
      <c r="E179" s="18"/>
      <c r="F179" s="22"/>
      <c r="G179" s="20"/>
      <c r="H179" s="20"/>
      <c r="I179" s="20"/>
      <c r="J179" s="20"/>
      <c r="K179" s="18"/>
      <c r="L179" s="20"/>
      <c r="M179" s="18"/>
      <c r="N179" s="18"/>
      <c r="O179" s="22"/>
      <c r="P179" s="20"/>
      <c r="Q179" s="20"/>
      <c r="R179" s="20"/>
      <c r="S179" s="18"/>
      <c r="T179" s="18"/>
      <c r="U179" s="18"/>
      <c r="V179" s="18"/>
      <c r="W179" s="18"/>
      <c r="X179" s="18"/>
      <c r="Y179" s="22"/>
      <c r="Z179" s="20"/>
      <c r="AA179" s="20"/>
      <c r="AB179" s="18"/>
      <c r="AC179" s="18"/>
      <c r="AD179" s="18"/>
      <c r="AE179" s="138"/>
      <c r="AF179" s="138"/>
      <c r="AG179" s="18"/>
      <c r="AH179" s="18"/>
      <c r="AI179" s="18"/>
      <c r="AJ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</row>
    <row r="180" spans="2:97" ht="9" customHeight="1">
      <c r="B180" s="18"/>
      <c r="C180" s="18"/>
      <c r="D180" s="18"/>
      <c r="E180" s="18"/>
      <c r="F180" s="22"/>
      <c r="G180" s="20"/>
      <c r="H180" s="20"/>
      <c r="I180" s="20"/>
      <c r="J180" s="20"/>
      <c r="K180" s="18"/>
      <c r="L180" s="20"/>
      <c r="M180" s="18"/>
      <c r="N180" s="18"/>
      <c r="O180" s="22"/>
      <c r="P180" s="20"/>
      <c r="Q180" s="20"/>
      <c r="R180" s="20"/>
      <c r="S180" s="18"/>
      <c r="T180" s="18"/>
      <c r="U180" s="18"/>
      <c r="V180" s="18"/>
      <c r="W180" s="18"/>
      <c r="X180" s="18"/>
      <c r="Y180" s="22"/>
      <c r="Z180" s="20"/>
      <c r="AA180" s="20"/>
      <c r="AB180" s="18"/>
      <c r="AC180" s="18"/>
      <c r="AD180" s="18"/>
      <c r="AE180" s="138"/>
      <c r="AF180" s="138"/>
      <c r="AG180" s="18"/>
      <c r="AH180" s="18"/>
      <c r="AI180" s="18"/>
      <c r="AJ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</row>
    <row r="181" spans="2:97" ht="9" customHeight="1">
      <c r="B181" s="18"/>
      <c r="C181" s="18"/>
      <c r="D181" s="18"/>
      <c r="E181" s="18"/>
      <c r="F181" s="22"/>
      <c r="G181" s="20"/>
      <c r="H181" s="20"/>
      <c r="I181" s="20"/>
      <c r="J181" s="20"/>
      <c r="K181" s="18"/>
      <c r="L181" s="20"/>
      <c r="M181" s="18"/>
      <c r="N181" s="18"/>
      <c r="O181" s="22"/>
      <c r="P181" s="20"/>
      <c r="Q181" s="20"/>
      <c r="R181" s="20"/>
      <c r="S181" s="18"/>
      <c r="T181" s="18"/>
      <c r="U181" s="18"/>
      <c r="V181" s="18"/>
      <c r="W181" s="18"/>
      <c r="X181" s="18"/>
      <c r="Y181" s="22"/>
      <c r="Z181" s="20"/>
      <c r="AA181" s="20"/>
      <c r="AB181" s="18"/>
      <c r="AC181" s="18"/>
      <c r="AD181" s="18"/>
      <c r="AE181" s="138"/>
      <c r="AF181" s="138"/>
      <c r="AG181" s="18"/>
      <c r="AH181" s="18"/>
      <c r="AI181" s="18"/>
      <c r="AJ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</row>
    <row r="182" spans="2:97" ht="9" customHeight="1">
      <c r="B182" s="18"/>
      <c r="C182" s="18"/>
      <c r="D182" s="18"/>
      <c r="E182" s="18"/>
      <c r="F182" s="22"/>
      <c r="G182" s="20"/>
      <c r="H182" s="20"/>
      <c r="I182" s="20"/>
      <c r="J182" s="20"/>
      <c r="K182" s="18"/>
      <c r="L182" s="20"/>
      <c r="M182" s="18"/>
      <c r="N182" s="18"/>
      <c r="O182" s="22"/>
      <c r="P182" s="20"/>
      <c r="Q182" s="20"/>
      <c r="R182" s="20"/>
      <c r="S182" s="18"/>
      <c r="T182" s="18"/>
      <c r="U182" s="18"/>
      <c r="V182" s="18"/>
      <c r="W182" s="18"/>
      <c r="X182" s="18"/>
      <c r="Y182" s="22"/>
      <c r="Z182" s="20"/>
      <c r="AA182" s="20"/>
      <c r="AB182" s="18"/>
      <c r="AC182" s="18"/>
      <c r="AD182" s="18"/>
      <c r="AE182" s="138"/>
      <c r="AF182" s="138"/>
      <c r="AG182" s="18"/>
      <c r="AH182" s="18"/>
      <c r="AI182" s="18"/>
      <c r="AJ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</row>
    <row r="183" spans="2:97" ht="9" customHeight="1">
      <c r="B183" s="18"/>
      <c r="C183" s="18"/>
      <c r="D183" s="18"/>
      <c r="E183" s="18"/>
      <c r="F183" s="22"/>
      <c r="G183" s="20"/>
      <c r="H183" s="20"/>
      <c r="I183" s="20"/>
      <c r="J183" s="20"/>
      <c r="K183" s="18"/>
      <c r="L183" s="20"/>
      <c r="M183" s="18"/>
      <c r="N183" s="18"/>
      <c r="O183" s="22"/>
      <c r="P183" s="20"/>
      <c r="Q183" s="20"/>
      <c r="R183" s="20"/>
      <c r="S183" s="18"/>
      <c r="T183" s="18"/>
      <c r="U183" s="18"/>
      <c r="V183" s="18"/>
      <c r="W183" s="18"/>
      <c r="X183" s="18"/>
      <c r="Y183" s="22"/>
      <c r="Z183" s="20"/>
      <c r="AA183" s="20"/>
      <c r="AB183" s="18"/>
      <c r="AC183" s="18"/>
      <c r="AD183" s="18"/>
      <c r="AE183" s="138"/>
      <c r="AF183" s="138"/>
      <c r="AG183" s="18"/>
      <c r="AH183" s="18"/>
      <c r="AI183" s="18"/>
      <c r="AJ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</row>
    <row r="184" spans="2:97" ht="9" customHeight="1">
      <c r="B184" s="18"/>
      <c r="C184" s="18"/>
      <c r="D184" s="18"/>
      <c r="E184" s="18"/>
      <c r="F184" s="22"/>
      <c r="G184" s="20"/>
      <c r="H184" s="20"/>
      <c r="I184" s="20"/>
      <c r="J184" s="20"/>
      <c r="K184" s="18"/>
      <c r="L184" s="20"/>
      <c r="M184" s="18"/>
      <c r="N184" s="18"/>
      <c r="O184" s="22"/>
      <c r="P184" s="20"/>
      <c r="Q184" s="20"/>
      <c r="R184" s="20"/>
      <c r="S184" s="18"/>
      <c r="T184" s="18"/>
      <c r="U184" s="18"/>
      <c r="V184" s="18"/>
      <c r="W184" s="18"/>
      <c r="X184" s="18"/>
      <c r="Y184" s="22"/>
      <c r="Z184" s="20"/>
      <c r="AA184" s="20"/>
      <c r="AB184" s="18"/>
      <c r="AC184" s="18"/>
      <c r="AD184" s="18"/>
      <c r="AE184" s="138"/>
      <c r="AF184" s="138"/>
      <c r="AG184" s="18"/>
      <c r="AH184" s="18"/>
      <c r="AI184" s="18"/>
      <c r="AJ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</row>
    <row r="185" spans="2:97" ht="9" customHeight="1">
      <c r="B185" s="18"/>
      <c r="C185" s="18"/>
      <c r="D185" s="18"/>
      <c r="E185" s="18"/>
      <c r="F185" s="22"/>
      <c r="G185" s="20"/>
      <c r="H185" s="20"/>
      <c r="I185" s="20"/>
      <c r="J185" s="20"/>
      <c r="K185" s="18"/>
      <c r="L185" s="20"/>
      <c r="M185" s="18"/>
      <c r="N185" s="18"/>
      <c r="O185" s="22"/>
      <c r="P185" s="20"/>
      <c r="Q185" s="20"/>
      <c r="R185" s="20"/>
      <c r="S185" s="18"/>
      <c r="T185" s="18"/>
      <c r="U185" s="18"/>
      <c r="V185" s="18"/>
      <c r="W185" s="18"/>
      <c r="X185" s="18"/>
      <c r="Y185" s="22"/>
      <c r="Z185" s="20"/>
      <c r="AA185" s="20"/>
      <c r="AB185" s="18"/>
      <c r="AC185" s="18"/>
      <c r="AD185" s="18"/>
      <c r="AE185" s="138"/>
      <c r="AF185" s="138"/>
      <c r="AG185" s="18"/>
      <c r="AH185" s="18"/>
      <c r="AI185" s="18"/>
      <c r="AJ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</row>
    <row r="186" spans="2:97" ht="9" customHeight="1">
      <c r="B186" s="18"/>
      <c r="C186" s="18"/>
      <c r="D186" s="18"/>
      <c r="E186" s="18"/>
      <c r="F186" s="22"/>
      <c r="G186" s="20"/>
      <c r="H186" s="20"/>
      <c r="I186" s="20"/>
      <c r="J186" s="20"/>
      <c r="K186" s="18"/>
      <c r="L186" s="20"/>
      <c r="M186" s="18"/>
      <c r="N186" s="18"/>
      <c r="O186" s="22"/>
      <c r="P186" s="20"/>
      <c r="Q186" s="20"/>
      <c r="R186" s="20"/>
      <c r="S186" s="18"/>
      <c r="T186" s="18"/>
      <c r="U186" s="18"/>
      <c r="V186" s="18"/>
      <c r="W186" s="18"/>
      <c r="X186" s="18"/>
      <c r="Y186" s="22"/>
      <c r="Z186" s="20"/>
      <c r="AA186" s="20"/>
      <c r="AB186" s="18"/>
      <c r="AC186" s="18"/>
      <c r="AD186" s="18"/>
      <c r="AE186" s="138"/>
      <c r="AF186" s="138"/>
      <c r="AG186" s="18"/>
      <c r="AH186" s="18"/>
      <c r="AI186" s="18"/>
      <c r="AJ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</row>
    <row r="187" spans="2:97" ht="9" customHeight="1">
      <c r="B187" s="18"/>
      <c r="C187" s="18"/>
      <c r="D187" s="18"/>
      <c r="E187" s="18"/>
      <c r="F187" s="22"/>
      <c r="G187" s="20"/>
      <c r="H187" s="20"/>
      <c r="I187" s="20"/>
      <c r="J187" s="20"/>
      <c r="K187" s="18"/>
      <c r="L187" s="20"/>
      <c r="M187" s="18"/>
      <c r="N187" s="18"/>
      <c r="O187" s="22"/>
      <c r="P187" s="20"/>
      <c r="Q187" s="20"/>
      <c r="R187" s="20"/>
      <c r="S187" s="18"/>
      <c r="T187" s="18"/>
      <c r="U187" s="18"/>
      <c r="V187" s="18"/>
      <c r="W187" s="18"/>
      <c r="X187" s="18"/>
      <c r="Y187" s="22"/>
      <c r="Z187" s="20"/>
      <c r="AA187" s="20"/>
      <c r="AB187" s="18"/>
      <c r="AC187" s="18"/>
      <c r="AD187" s="18"/>
      <c r="AE187" s="138"/>
      <c r="AF187" s="138"/>
      <c r="AG187" s="18"/>
      <c r="AH187" s="18"/>
      <c r="AI187" s="18"/>
      <c r="AJ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</row>
    <row r="188" spans="2:97" ht="9" customHeight="1">
      <c r="B188" s="18"/>
      <c r="C188" s="18"/>
      <c r="D188" s="18"/>
      <c r="E188" s="18"/>
      <c r="F188" s="22"/>
      <c r="G188" s="20"/>
      <c r="H188" s="20"/>
      <c r="I188" s="20"/>
      <c r="J188" s="20"/>
      <c r="K188" s="18"/>
      <c r="L188" s="20"/>
      <c r="M188" s="18"/>
      <c r="N188" s="18"/>
      <c r="O188" s="22"/>
      <c r="P188" s="20"/>
      <c r="Q188" s="20"/>
      <c r="R188" s="20"/>
      <c r="S188" s="18"/>
      <c r="T188" s="18"/>
      <c r="U188" s="18"/>
      <c r="V188" s="18"/>
      <c r="W188" s="18"/>
      <c r="X188" s="18"/>
      <c r="Y188" s="22"/>
      <c r="Z188" s="20"/>
      <c r="AA188" s="20"/>
      <c r="AB188" s="18"/>
      <c r="AC188" s="18"/>
      <c r="AD188" s="18"/>
      <c r="AE188" s="138"/>
      <c r="AF188" s="138"/>
      <c r="AG188" s="18"/>
      <c r="AH188" s="18"/>
      <c r="AI188" s="18"/>
      <c r="AJ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</row>
    <row r="189" spans="2:97" ht="9" customHeight="1">
      <c r="B189" s="18"/>
      <c r="C189" s="18"/>
      <c r="D189" s="18"/>
      <c r="E189" s="18"/>
      <c r="F189" s="22"/>
      <c r="G189" s="20"/>
      <c r="H189" s="20"/>
      <c r="I189" s="20"/>
      <c r="J189" s="20"/>
      <c r="K189" s="18"/>
      <c r="L189" s="20"/>
      <c r="M189" s="18"/>
      <c r="N189" s="18"/>
      <c r="O189" s="22"/>
      <c r="P189" s="20"/>
      <c r="Q189" s="20"/>
      <c r="R189" s="20"/>
      <c r="S189" s="18"/>
      <c r="T189" s="18"/>
      <c r="U189" s="18"/>
      <c r="V189" s="18"/>
      <c r="W189" s="18"/>
      <c r="X189" s="18"/>
      <c r="Y189" s="22"/>
      <c r="Z189" s="20"/>
      <c r="AA189" s="20"/>
      <c r="AB189" s="18"/>
      <c r="AC189" s="18"/>
      <c r="AD189" s="18"/>
      <c r="AE189" s="138"/>
      <c r="AF189" s="138"/>
      <c r="AG189" s="18"/>
      <c r="AH189" s="18"/>
      <c r="AI189" s="18"/>
      <c r="AJ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</row>
    <row r="190" spans="2:97" ht="9" customHeight="1">
      <c r="B190" s="18"/>
      <c r="C190" s="18"/>
      <c r="D190" s="18"/>
      <c r="E190" s="18"/>
      <c r="F190" s="22"/>
      <c r="G190" s="20"/>
      <c r="H190" s="20"/>
      <c r="I190" s="20"/>
      <c r="J190" s="20"/>
      <c r="K190" s="18"/>
      <c r="L190" s="20"/>
      <c r="M190" s="18"/>
      <c r="N190" s="18"/>
      <c r="O190" s="22"/>
      <c r="P190" s="20"/>
      <c r="Q190" s="20"/>
      <c r="R190" s="20"/>
      <c r="S190" s="18"/>
      <c r="T190" s="18"/>
      <c r="U190" s="18"/>
      <c r="V190" s="18"/>
      <c r="W190" s="18"/>
      <c r="X190" s="18"/>
      <c r="Y190" s="22"/>
      <c r="Z190" s="20"/>
      <c r="AA190" s="20"/>
      <c r="AB190" s="18"/>
      <c r="AC190" s="18"/>
      <c r="AD190" s="18"/>
      <c r="AE190" s="138"/>
      <c r="AF190" s="138"/>
      <c r="AG190" s="18"/>
      <c r="AH190" s="18"/>
      <c r="AI190" s="18"/>
      <c r="AJ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</row>
    <row r="191" spans="2:97" ht="9" customHeight="1">
      <c r="B191" s="18"/>
      <c r="C191" s="18"/>
      <c r="D191" s="18"/>
      <c r="E191" s="18"/>
      <c r="F191" s="22"/>
      <c r="G191" s="20"/>
      <c r="H191" s="20"/>
      <c r="I191" s="20"/>
      <c r="J191" s="20"/>
      <c r="K191" s="18"/>
      <c r="L191" s="20"/>
      <c r="M191" s="18"/>
      <c r="N191" s="18"/>
      <c r="O191" s="22"/>
      <c r="P191" s="20"/>
      <c r="Q191" s="20"/>
      <c r="R191" s="20"/>
      <c r="S191" s="18"/>
      <c r="T191" s="18"/>
      <c r="U191" s="18"/>
      <c r="V191" s="18"/>
      <c r="W191" s="18"/>
      <c r="X191" s="18"/>
      <c r="Y191" s="22"/>
      <c r="Z191" s="20"/>
      <c r="AA191" s="20"/>
      <c r="AB191" s="18"/>
      <c r="AC191" s="18"/>
      <c r="AD191" s="18"/>
      <c r="AE191" s="138"/>
      <c r="AF191" s="138"/>
      <c r="AG191" s="18"/>
      <c r="AH191" s="18"/>
      <c r="AI191" s="18"/>
      <c r="AJ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</row>
    <row r="192" spans="2:97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</sheetData>
  <sheetProtection password="CAD7" sheet="1" objects="1" scenarios="1" selectLockedCells="1"/>
  <dataConsolidate/>
  <mergeCells count="315">
    <mergeCell ref="Z67:AJ68"/>
    <mergeCell ref="AI37:AJ37"/>
    <mergeCell ref="U38:V38"/>
    <mergeCell ref="AA40:AB40"/>
    <mergeCell ref="J35:L35"/>
    <mergeCell ref="C34:E34"/>
    <mergeCell ref="AE7:AG7"/>
    <mergeCell ref="M9:O9"/>
    <mergeCell ref="P9:R9"/>
    <mergeCell ref="S9:U9"/>
    <mergeCell ref="V9:X9"/>
    <mergeCell ref="Y9:AA9"/>
    <mergeCell ref="AB9:AD9"/>
    <mergeCell ref="AE9:AG9"/>
    <mergeCell ref="D9:F9"/>
    <mergeCell ref="Q24:X25"/>
    <mergeCell ref="Q26:X27"/>
    <mergeCell ref="Q28:X29"/>
    <mergeCell ref="Q30:X31"/>
    <mergeCell ref="B20:I21"/>
    <mergeCell ref="B22:I23"/>
    <mergeCell ref="B24:I25"/>
    <mergeCell ref="B26:I27"/>
    <mergeCell ref="B28:I29"/>
    <mergeCell ref="B30:I31"/>
    <mergeCell ref="I8:M8"/>
    <mergeCell ref="I10:M10"/>
    <mergeCell ref="I12:M12"/>
    <mergeCell ref="N18:O18"/>
    <mergeCell ref="N19:O19"/>
    <mergeCell ref="Y19:AJ19"/>
    <mergeCell ref="Q19:X19"/>
    <mergeCell ref="J19:M19"/>
    <mergeCell ref="B8:E8"/>
    <mergeCell ref="X14:Z14"/>
    <mergeCell ref="AA14:AD14"/>
    <mergeCell ref="AE14:AF14"/>
    <mergeCell ref="D11:F11"/>
    <mergeCell ref="N24:O25"/>
    <mergeCell ref="N26:O27"/>
    <mergeCell ref="B63:AJ64"/>
    <mergeCell ref="O36:P36"/>
    <mergeCell ref="Q36:R36"/>
    <mergeCell ref="AC38:AD38"/>
    <mergeCell ref="AE38:AF38"/>
    <mergeCell ref="AG38:AH38"/>
    <mergeCell ref="B35:I35"/>
    <mergeCell ref="AI38:AJ38"/>
    <mergeCell ref="D13:F13"/>
    <mergeCell ref="AC36:AD36"/>
    <mergeCell ref="AE36:AF36"/>
    <mergeCell ref="AG36:AH36"/>
    <mergeCell ref="AC37:AD37"/>
    <mergeCell ref="AA38:AB38"/>
    <mergeCell ref="AA37:AB37"/>
    <mergeCell ref="AA36:AB36"/>
    <mergeCell ref="S38:T38"/>
    <mergeCell ref="B59:AJ60"/>
    <mergeCell ref="K20:L21"/>
    <mergeCell ref="K22:L23"/>
    <mergeCell ref="K24:L25"/>
    <mergeCell ref="K26:L27"/>
    <mergeCell ref="K28:L29"/>
    <mergeCell ref="K30:L31"/>
    <mergeCell ref="M7:O7"/>
    <mergeCell ref="P7:R7"/>
    <mergeCell ref="S7:U7"/>
    <mergeCell ref="V7:X7"/>
    <mergeCell ref="Y7:AA7"/>
    <mergeCell ref="AB7:AD7"/>
    <mergeCell ref="C78:P78"/>
    <mergeCell ref="C76:AA76"/>
    <mergeCell ref="AI36:AJ36"/>
    <mergeCell ref="AA39:AB39"/>
    <mergeCell ref="AC39:AD39"/>
    <mergeCell ref="AE39:AF39"/>
    <mergeCell ref="AG39:AH39"/>
    <mergeCell ref="AI39:AJ39"/>
    <mergeCell ref="O39:P39"/>
    <mergeCell ref="Q39:R39"/>
    <mergeCell ref="C36:D36"/>
    <mergeCell ref="E36:F36"/>
    <mergeCell ref="G36:H36"/>
    <mergeCell ref="I36:J36"/>
    <mergeCell ref="K36:L36"/>
    <mergeCell ref="C37:D37"/>
    <mergeCell ref="E37:F37"/>
    <mergeCell ref="B61:AJ62"/>
    <mergeCell ref="O37:P37"/>
    <mergeCell ref="Q37:R37"/>
    <mergeCell ref="O38:P38"/>
    <mergeCell ref="Q38:R38"/>
    <mergeCell ref="AE37:AF37"/>
    <mergeCell ref="B1:AJ1"/>
    <mergeCell ref="B2:AJ2"/>
    <mergeCell ref="B3:AJ3"/>
    <mergeCell ref="V35:X35"/>
    <mergeCell ref="AH35:AJ35"/>
    <mergeCell ref="N5:R5"/>
    <mergeCell ref="S5:AB5"/>
    <mergeCell ref="AC5:AE5"/>
    <mergeCell ref="AH33:AI33"/>
    <mergeCell ref="N28:O29"/>
    <mergeCell ref="N30:O31"/>
    <mergeCell ref="AG13:AJ13"/>
    <mergeCell ref="F34:H34"/>
    <mergeCell ref="O34:Q34"/>
    <mergeCell ref="AA34:AC34"/>
    <mergeCell ref="AG14:AJ14"/>
    <mergeCell ref="C19:H19"/>
    <mergeCell ref="G37:H37"/>
    <mergeCell ref="I37:J37"/>
    <mergeCell ref="K48:L48"/>
    <mergeCell ref="AG37:AH37"/>
    <mergeCell ref="O33:U33"/>
    <mergeCell ref="N35:U35"/>
    <mergeCell ref="W39:X39"/>
    <mergeCell ref="S36:T36"/>
    <mergeCell ref="U36:V36"/>
    <mergeCell ref="W36:X36"/>
    <mergeCell ref="U37:V37"/>
    <mergeCell ref="W37:X37"/>
    <mergeCell ref="Z35:AG35"/>
    <mergeCell ref="V33:W33"/>
    <mergeCell ref="W38:X38"/>
    <mergeCell ref="S41:T41"/>
    <mergeCell ref="U41:V41"/>
    <mergeCell ref="S37:T37"/>
    <mergeCell ref="O40:P40"/>
    <mergeCell ref="Q40:R40"/>
    <mergeCell ref="S39:T39"/>
    <mergeCell ref="K37:L37"/>
    <mergeCell ref="U39:V39"/>
    <mergeCell ref="Z46:AG46"/>
    <mergeCell ref="N46:U46"/>
    <mergeCell ref="AC40:AD40"/>
    <mergeCell ref="G39:H39"/>
    <mergeCell ref="I39:J39"/>
    <mergeCell ref="K39:L39"/>
    <mergeCell ref="G40:H40"/>
    <mergeCell ref="G38:H38"/>
    <mergeCell ref="K38:L38"/>
    <mergeCell ref="I40:J40"/>
    <mergeCell ref="K40:L40"/>
    <mergeCell ref="I38:J38"/>
    <mergeCell ref="AE40:AF40"/>
    <mergeCell ref="AG40:AH40"/>
    <mergeCell ref="V46:X46"/>
    <mergeCell ref="AA45:AC45"/>
    <mergeCell ref="AH46:AJ46"/>
    <mergeCell ref="B46:I46"/>
    <mergeCell ref="J46:L46"/>
    <mergeCell ref="C45:E45"/>
    <mergeCell ref="O45:Q45"/>
    <mergeCell ref="S40:T40"/>
    <mergeCell ref="K41:L41"/>
    <mergeCell ref="C42:D42"/>
    <mergeCell ref="E42:F42"/>
    <mergeCell ref="G42:H42"/>
    <mergeCell ref="I42:J42"/>
    <mergeCell ref="K42:L42"/>
    <mergeCell ref="AI42:AJ42"/>
    <mergeCell ref="C39:D39"/>
    <mergeCell ref="E39:F39"/>
    <mergeCell ref="C40:D40"/>
    <mergeCell ref="E40:F40"/>
    <mergeCell ref="C38:D38"/>
    <mergeCell ref="E38:F38"/>
    <mergeCell ref="AI40:AJ40"/>
    <mergeCell ref="AA42:AB42"/>
    <mergeCell ref="AC42:AD42"/>
    <mergeCell ref="AE42:AF42"/>
    <mergeCell ref="O42:P42"/>
    <mergeCell ref="Q42:R42"/>
    <mergeCell ref="O41:P41"/>
    <mergeCell ref="Q41:R41"/>
    <mergeCell ref="W41:X41"/>
    <mergeCell ref="S42:T42"/>
    <mergeCell ref="U42:V42"/>
    <mergeCell ref="W42:X42"/>
    <mergeCell ref="U40:V40"/>
    <mergeCell ref="W40:X40"/>
    <mergeCell ref="C41:D41"/>
    <mergeCell ref="E41:F41"/>
    <mergeCell ref="G41:H41"/>
    <mergeCell ref="I41:J41"/>
    <mergeCell ref="C51:D51"/>
    <mergeCell ref="E51:F51"/>
    <mergeCell ref="G51:H51"/>
    <mergeCell ref="I51:J51"/>
    <mergeCell ref="AA47:AB47"/>
    <mergeCell ref="AC47:AD47"/>
    <mergeCell ref="AE47:AF47"/>
    <mergeCell ref="AG47:AH47"/>
    <mergeCell ref="AI47:AJ47"/>
    <mergeCell ref="O47:P47"/>
    <mergeCell ref="Q47:R47"/>
    <mergeCell ref="S47:T47"/>
    <mergeCell ref="U47:V47"/>
    <mergeCell ref="W47:X47"/>
    <mergeCell ref="S48:T48"/>
    <mergeCell ref="U48:V48"/>
    <mergeCell ref="W48:X48"/>
    <mergeCell ref="C47:D47"/>
    <mergeCell ref="E47:F47"/>
    <mergeCell ref="G47:H47"/>
    <mergeCell ref="I47:J47"/>
    <mergeCell ref="K47:L47"/>
    <mergeCell ref="K51:L51"/>
    <mergeCell ref="O51:P51"/>
    <mergeCell ref="AC48:AD48"/>
    <mergeCell ref="Q49:R49"/>
    <mergeCell ref="AA49:AB49"/>
    <mergeCell ref="AC49:AD49"/>
    <mergeCell ref="AE49:AF49"/>
    <mergeCell ref="AG49:AH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49:D49"/>
    <mergeCell ref="E49:F49"/>
    <mergeCell ref="G49:H49"/>
    <mergeCell ref="I49:J49"/>
    <mergeCell ref="K49:L49"/>
    <mergeCell ref="C48:D48"/>
    <mergeCell ref="E48:F48"/>
    <mergeCell ref="G48:H48"/>
    <mergeCell ref="I48:J48"/>
    <mergeCell ref="Q52:R52"/>
    <mergeCell ref="S52:T52"/>
    <mergeCell ref="U52:V52"/>
    <mergeCell ref="W52:X52"/>
    <mergeCell ref="O53:P53"/>
    <mergeCell ref="Q53:R53"/>
    <mergeCell ref="S53:T53"/>
    <mergeCell ref="AE48:AF48"/>
    <mergeCell ref="AG48:AH48"/>
    <mergeCell ref="Q51:R51"/>
    <mergeCell ref="S51:T51"/>
    <mergeCell ref="U51:V51"/>
    <mergeCell ref="W51:X51"/>
    <mergeCell ref="S49:T49"/>
    <mergeCell ref="U49:V49"/>
    <mergeCell ref="AE51:AF51"/>
    <mergeCell ref="AG51:AH51"/>
    <mergeCell ref="W50:X50"/>
    <mergeCell ref="AA50:AB50"/>
    <mergeCell ref="AC50:AD50"/>
    <mergeCell ref="AE50:AF50"/>
    <mergeCell ref="AG50:AH50"/>
    <mergeCell ref="W49:X49"/>
    <mergeCell ref="AA48:AB48"/>
    <mergeCell ref="AI51:AJ51"/>
    <mergeCell ref="AA53:AB53"/>
    <mergeCell ref="AC53:AD53"/>
    <mergeCell ref="AE53:AF53"/>
    <mergeCell ref="Z69:AJ69"/>
    <mergeCell ref="AG42:AH4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AI48:AJ48"/>
    <mergeCell ref="O48:P48"/>
    <mergeCell ref="Q48:R48"/>
    <mergeCell ref="AI49:AJ49"/>
    <mergeCell ref="O49:P49"/>
    <mergeCell ref="U53:V53"/>
    <mergeCell ref="W53:X53"/>
    <mergeCell ref="O52:P52"/>
    <mergeCell ref="AL13:AQ13"/>
    <mergeCell ref="AX2:BC2"/>
    <mergeCell ref="AX4:BC4"/>
    <mergeCell ref="AX6:BC6"/>
    <mergeCell ref="B5:D5"/>
    <mergeCell ref="E5:M5"/>
    <mergeCell ref="C15:E15"/>
    <mergeCell ref="AF5:AI5"/>
    <mergeCell ref="AU81:AV81"/>
    <mergeCell ref="AG53:AH53"/>
    <mergeCell ref="AI53:AJ53"/>
    <mergeCell ref="AA52:AB52"/>
    <mergeCell ref="AC52:AD52"/>
    <mergeCell ref="AE52:AF52"/>
    <mergeCell ref="AG52:AH52"/>
    <mergeCell ref="AI52:AJ52"/>
    <mergeCell ref="AA41:AB41"/>
    <mergeCell ref="AC41:AD41"/>
    <mergeCell ref="AE41:AF41"/>
    <mergeCell ref="AG41:AH41"/>
    <mergeCell ref="AI41:AJ41"/>
    <mergeCell ref="AI50:AJ50"/>
    <mergeCell ref="AA51:AB51"/>
    <mergeCell ref="AC51:AD51"/>
    <mergeCell ref="AR22:AW22"/>
    <mergeCell ref="AR23:AY23"/>
    <mergeCell ref="AR20:AT20"/>
    <mergeCell ref="AR19:AS19"/>
    <mergeCell ref="AR21:AT21"/>
    <mergeCell ref="N20:O21"/>
    <mergeCell ref="N22:O23"/>
    <mergeCell ref="Q20:X21"/>
    <mergeCell ref="Q22:X23"/>
  </mergeCells>
  <phoneticPr fontId="1" type="noConversion"/>
  <conditionalFormatting sqref="G42:H42 S42:T42 AE42:AF42 G53:H53 S53:T53 AE53:AF53">
    <cfRule type="top10" dxfId="2" priority="3" rank="1"/>
  </conditionalFormatting>
  <conditionalFormatting sqref="I42:J42 U42:V42 AG42:AH42 AG53:AH53 U53:V53 I53:J53">
    <cfRule type="top10" dxfId="1" priority="2" rank="1"/>
  </conditionalFormatting>
  <conditionalFormatting sqref="K42:L42 W42:X42 AI42:AJ42 AI53:AJ53 W53:X53 K53:L53">
    <cfRule type="top10" dxfId="0" priority="1" rank="1"/>
  </conditionalFormatting>
  <printOptions horizontalCentered="1"/>
  <pageMargins left="0.39370078740157483" right="0" top="0.39370078740157483" bottom="0" header="0" footer="0.19685039370078741"/>
  <pageSetup paperSize="9" scale="68" orientation="portrait" horizontalDpi="4294967293" r:id="rId1"/>
  <headerFooter alignWithMargins="0"/>
  <rowBreaks count="1" manualBreakCount="1">
    <brk id="89" min="2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Einzel</vt:lpstr>
      <vt:lpstr>'Spielbericht Einzel'!Druckbereich</vt:lpstr>
    </vt:vector>
  </TitlesOfParts>
  <Company>Enseleit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Rüdiger Enseleit</dc:creator>
  <cp:lastModifiedBy>BSC Merzenich</cp:lastModifiedBy>
  <cp:lastPrinted>2019-06-16T14:01:07Z</cp:lastPrinted>
  <dcterms:created xsi:type="dcterms:W3CDTF">2007-11-15T17:37:34Z</dcterms:created>
  <dcterms:modified xsi:type="dcterms:W3CDTF">2019-06-16T14:24:36Z</dcterms:modified>
</cp:coreProperties>
</file>