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 s="1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 s="1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 s="1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M93"/>
  <c r="AQ93"/>
  <c r="U48"/>
  <c r="Z46"/>
  <c r="N46"/>
  <c r="B46"/>
  <c r="Z35"/>
  <c r="N35"/>
  <c r="B35"/>
  <c r="AR86" l="1"/>
  <c r="AV130"/>
  <c r="AX36"/>
  <c r="AV121"/>
  <c r="AV89"/>
  <c r="AM87"/>
  <c r="AN87" s="1"/>
  <c r="AS87" s="1"/>
  <c r="AI53"/>
  <c r="AV115"/>
  <c r="AZ110" s="1"/>
  <c r="AV84"/>
  <c r="BA83" s="1"/>
  <c r="AZ109"/>
  <c r="AV126"/>
  <c r="BA112"/>
  <c r="AP7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V101" s="1"/>
  <c r="AO60"/>
  <c r="AG14" s="1"/>
  <c r="AX35"/>
  <c r="AX34"/>
  <c r="AQ113"/>
  <c r="AR113" s="1"/>
  <c r="AO87"/>
  <c r="AQ97"/>
  <c r="AZ112"/>
  <c r="AZ108"/>
  <c r="AM108"/>
  <c r="AM82"/>
  <c r="AM130"/>
  <c r="AM126"/>
  <c r="AM115"/>
  <c r="AT7"/>
  <c r="AM10"/>
  <c r="AS4" s="1"/>
  <c r="AS7" s="1"/>
  <c r="AM7"/>
  <c r="AQ91"/>
  <c r="AQ98"/>
  <c r="AQ102"/>
  <c r="AZ111"/>
  <c r="BA85"/>
  <c r="BA84"/>
  <c r="V46"/>
  <c r="U53"/>
  <c r="AL7"/>
  <c r="AL8"/>
  <c r="AR2" s="1"/>
  <c r="AR7" s="1"/>
  <c r="AT113"/>
  <c r="AX31"/>
  <c r="K42" s="1"/>
  <c r="AV34"/>
  <c r="AV95"/>
  <c r="AM111"/>
  <c r="AN112" s="1"/>
  <c r="AM85"/>
  <c r="AN86" s="1"/>
  <c r="AM118"/>
  <c r="AN119" s="1"/>
  <c r="AV7"/>
  <c r="AH35"/>
  <c r="AG42"/>
  <c r="AN7"/>
  <c r="AQ10"/>
  <c r="AW4" s="1"/>
  <c r="AW7" s="1"/>
  <c r="AQ7"/>
  <c r="H15"/>
  <c r="BA82" l="1"/>
  <c r="BA86"/>
  <c r="BA87"/>
  <c r="AN93"/>
  <c r="AR93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Q119"/>
  <c r="AN108"/>
  <c r="AR119" l="1"/>
  <c r="AP93"/>
  <c r="AS93" s="1"/>
  <c r="AS119"/>
  <c r="AT119" s="1"/>
  <c r="AR110"/>
  <c r="AU109"/>
  <c r="BB109" s="1"/>
  <c r="AR128"/>
  <c r="AS128" s="1"/>
  <c r="AT128" s="1"/>
  <c r="AX110" s="1"/>
  <c r="AR123"/>
  <c r="AS123" s="1"/>
  <c r="AT123" s="1"/>
  <c r="AY110" s="1"/>
  <c r="AS131"/>
  <c r="AT131" s="1"/>
  <c r="AW109" s="1"/>
  <c r="AP83"/>
  <c r="AS83" s="1"/>
  <c r="AR130"/>
  <c r="AS130" s="1"/>
  <c r="AT130" s="1"/>
  <c r="AW108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X108" s="1"/>
  <c r="AP100"/>
  <c r="AS100" s="1"/>
  <c r="AR121"/>
  <c r="AS121" s="1"/>
  <c r="AT121" s="1"/>
  <c r="AY108" s="1"/>
  <c r="AR108"/>
  <c r="AS108" s="1"/>
  <c r="AT108" s="1"/>
  <c r="AR124"/>
  <c r="AS124" s="1"/>
  <c r="AT124" s="1"/>
  <c r="AY111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R116"/>
  <c r="AS116" s="1"/>
  <c r="AT116" s="1"/>
  <c r="AP90"/>
  <c r="AS90" s="1"/>
  <c r="AR127"/>
  <c r="AS127" s="1"/>
  <c r="AT127" s="1"/>
  <c r="AX109" s="1"/>
  <c r="AR109"/>
  <c r="AS109" s="1"/>
  <c r="AT109" s="1"/>
  <c r="AP101"/>
  <c r="AS101" s="1"/>
  <c r="AR122"/>
  <c r="AS122" s="1"/>
  <c r="AT122" s="1"/>
  <c r="AY109" s="1"/>
  <c r="AU84"/>
  <c r="AP84"/>
  <c r="AS84" s="1"/>
  <c r="AP110"/>
  <c r="AS110" s="1"/>
  <c r="AT110" s="1"/>
  <c r="AU110"/>
  <c r="BB110" s="1"/>
  <c r="AU86"/>
  <c r="AP86"/>
  <c r="AS86" s="1"/>
  <c r="AP112"/>
  <c r="AS112" s="1"/>
  <c r="AT112" s="1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AT87"/>
  <c r="AT86"/>
  <c r="AT82"/>
  <c r="AT90"/>
  <c r="AZ83" s="1"/>
  <c r="AT93"/>
  <c r="AZ86" s="1"/>
  <c r="BB86" s="1"/>
  <c r="BC97" s="1"/>
  <c r="N45" s="1"/>
  <c r="AT92"/>
  <c r="AZ85" s="1"/>
  <c r="AT85"/>
  <c r="AT91"/>
  <c r="AZ84" s="1"/>
  <c r="AT101"/>
  <c r="AX83" s="1"/>
  <c r="AT100"/>
  <c r="AX82" s="1"/>
  <c r="AT83"/>
  <c r="AT89"/>
  <c r="AZ82" s="1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<sst xmlns="http://schemas.openxmlformats.org/spreadsheetml/2006/main" count="397" uniqueCount="203">
  <si>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</si>
  <si>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</si>
  <si>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</si>
  <si>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</si>
  <si>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</si>
  <si>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</si>
  <si>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</si>
  <si>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</si>
  <si>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</si>
  <si>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</si>
  <si>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</si>
  <si>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</si>
  <si>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</si>
  <si>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</si>
  <si>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</si>
  <si>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</si>
  <si>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</si>
  <si>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</si>
  <si>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</si>
  <si>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</si>
  <si>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</si>
  <si>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</si>
  <si>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</si>
  <si>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</si>
  <si>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</si>
  <si>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</si>
  <si>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</si>
  <si>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</si>
  <si>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</si>
  <si>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</si>
  <si>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</si>
  <si>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</si>
  <si>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</si>
  <si>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</si>
  <si>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</si>
  <si>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</si>
  <si>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</si>
  <si>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</si>
  <si>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</si>
  <si>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</si>
  <si>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</si>
  <si>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</si>
  <si>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</si>
  <si>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</si>
  <si>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</si>
  <si>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</si>
  <si>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</si>
  <si>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</si>
  <si>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</si>
  <si>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</si>
  <si>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</si>
  <si>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</si>
  <si>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</si>
  <si>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</si>
  <si>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</si>
  <si>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</si>
  <si>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</si>
  <si>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</si>
  <si>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</si>
  <si>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</si>
  <si>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</si>
  <si>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</si>
  <si>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</si>
  <si>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</si>
  <si>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</si>
  <si>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</si>
  <si>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</si>
  <si>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</si>
  <si>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</si>
  <si>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</si>
  <si>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</si>
  <si>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</si>
  <si>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</si>
  <si>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</si>
  <si>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</si>
  <si>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</si>
  <si>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</si>
  <si>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</si>
  <si>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</si>
  <si>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</si>
  <si>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</si>
  <si>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</si>
  <si>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</si>
  <si>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</si>
  <si>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</si>
  <si>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</si>
  <si>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</si>
  <si>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</si>
  <si>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</si>
  <si>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</si>
  <si>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</si>
  <si>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</si>
  <si>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</si>
  <si>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</si>
  <si>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</si>
  <si>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</si>
  <si>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</si>
  <si>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</si>
  <si>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</si>
  <si>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</si>
  <si>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</si>
  <si>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</si>
  <si>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</si>
  <si>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</si>
  <si>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</si>
  <si>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</si>
  <si>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</si>
  <si>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</si>
  <si>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</si>
  <si>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</si>
  <si>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</si>
  <si>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</si>
  <si>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</si>
  <si>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</si>
  <si>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</si>
  <si>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</si>
  <si>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</si>
  <si>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</si>
  <si>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</si>
  <si>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</si>
  <si>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</si>
  <si>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</si>
  <si>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</si>
  <si>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</si>
  <si>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</si>
  <si>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</si>
  <si>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</si>
  <si>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</si>
  <si>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</si>
  <si>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</si>
  <si>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</si>
  <si>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</si>
  <si>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</si>
  <si>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</si>
  <si>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</si>
  <si>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</si>
  <si>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</si>
  <si>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</si>
  <si>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</si>
  <si>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</si>
  <si>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</si>
  <si>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</si>
  <si>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</si>
  <si>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</si>
  <si>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</si>
  <si>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</si>
  <si>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</si>
  <si>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</si>
  <si>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</si>
  <si>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</si>
  <si>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</si>
  <si>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</si>
  <si>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</si>
  <si>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</si>
  <si>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</si>
  <si>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</si>
  <si>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</si>
  <si>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</si>
  <si>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</si>
  <si>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</si>
  <si>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</si>
  <si>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</si>
  <si>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</si>
  <si>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</si>
  <si>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</si>
  <si>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</si>
  <si>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</si>
  <si>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</si>
  <si>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</si>
  <si>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</si>
  <si>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</si>
  <si>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</si>
  <si>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</si>
  <si>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</si>
  <si>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</si>
  <si>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</si>
  <si>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</si>
  <si>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</si>
  <si>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</si>
  <si>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</si>
  <si>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</si>
  <si>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</si>
  <si>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</si>
  <si>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</si>
  <si>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</si>
  <si>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</si>
  <si>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</si>
  <si>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</si>
  <si>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</si>
  <si>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</si>
  <si>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</si>
  <si>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</si>
  <si>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</si>
  <si>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</si>
  <si>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</si>
  <si>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</si>
  <si>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</si>
  <si>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</si>
  <si>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</si>
  <si>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 xml:space="preserve"> </t>
  </si>
  <si>
    <t>X</t>
  </si>
  <si>
    <t>Patrick Becker</t>
  </si>
  <si>
    <t>Helmut Böttcher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</si>
</sst>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view="pageBreakPreview" topLeftCell="A31" zoomScaleNormal="100" zoomScaleSheetLayoutView="100" zoomScalePageLayoutView="90" workbookViewId="0">
      <selection activeCell="C38" sqref="C38:D38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195</v>
      </c>
      <c r="AM2" s="113">
        <f>IF(O37="","",O37)</f>
        <v>110</v>
      </c>
      <c r="AN2" s="113" t="str">
        <f>IF(AA37="","",AA37)</f>
        <v/>
      </c>
      <c r="AO2" s="113" t="str">
        <f>IF(C48="","",C48)</f>
        <v/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 t="str">
        <f t="shared" si="0"/>
        <v/>
      </c>
      <c r="AU2" s="199" t="str">
        <f t="shared" si="0"/>
        <v/>
      </c>
      <c r="AV2" s="199" t="str">
        <f t="shared" si="0"/>
        <v/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212</v>
      </c>
      <c r="AM3" s="113">
        <f t="shared" ref="AM3:AM6" si="2">IF(O38="","",O38)</f>
        <v>250</v>
      </c>
      <c r="AN3" s="113" t="str">
        <f t="shared" ref="AN3:AN6" si="3">IF(AA38="","",AA38)</f>
        <v/>
      </c>
      <c r="AO3" s="113" t="str">
        <f t="shared" ref="AO3:AO6" si="4">IF(C49="","",C49)</f>
        <v/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 t="str">
        <f t="shared" si="8"/>
        <v/>
      </c>
      <c r="AU3" s="199" t="str">
        <f t="shared" si="8"/>
        <v/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141</v>
      </c>
      <c r="AM4" s="113">
        <f t="shared" si="2"/>
        <v>122</v>
      </c>
      <c r="AN4" s="113" t="str">
        <f t="shared" si="3"/>
        <v/>
      </c>
      <c r="AO4" s="113" t="str">
        <f t="shared" si="4"/>
        <v/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 t="str">
        <f t="shared" si="9"/>
        <v/>
      </c>
      <c r="AU4" s="199" t="str">
        <f t="shared" si="9"/>
        <v/>
      </c>
      <c r="AV4" s="199" t="str">
        <f t="shared" si="9"/>
        <v/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198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43572</v>
      </c>
      <c r="AG5" s="308"/>
      <c r="AH5" s="308"/>
      <c r="AI5" s="30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193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5" t="s">
        <v>63</v>
      </c>
      <c r="AF7" s="395"/>
      <c r="AG7" s="395"/>
      <c r="AK7" s="138"/>
      <c r="AL7" s="113">
        <f>SUM(AL2:AL6)</f>
        <v>548</v>
      </c>
      <c r="AM7" s="113">
        <f>SUM(AM2:AM6)</f>
        <v>482</v>
      </c>
      <c r="AN7" s="113">
        <f>SUM(AN2:AN6)</f>
        <v>0</v>
      </c>
      <c r="AO7" s="113">
        <f t="shared" ref="AO7:AQ7" si="12">SUM(AO2:AO6)</f>
        <v>0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0</v>
      </c>
      <c r="AU7" s="194">
        <f t="shared" si="13"/>
        <v>0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1"/>
      <c r="G8" s="161"/>
      <c r="H8" s="161"/>
      <c r="I8" s="380" t="s">
        <v>177</v>
      </c>
      <c r="J8" s="380"/>
      <c r="K8" s="380"/>
      <c r="L8" s="380"/>
      <c r="M8" s="380"/>
      <c r="N8" s="188" t="s">
        <v>200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0</v>
      </c>
      <c r="AO8" s="113" t="b">
        <f t="shared" si="14"/>
        <v>0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5" t="s">
        <v>178</v>
      </c>
      <c r="E9" s="365"/>
      <c r="F9" s="365"/>
      <c r="G9" s="154"/>
      <c r="H9" s="153"/>
      <c r="I9" s="158"/>
      <c r="J9" s="159"/>
      <c r="K9" s="159"/>
      <c r="L9" s="160"/>
      <c r="M9" s="396" t="s">
        <v>7</v>
      </c>
      <c r="N9" s="396"/>
      <c r="O9" s="396"/>
      <c r="P9" s="397" t="s">
        <v>12</v>
      </c>
      <c r="Q9" s="397"/>
      <c r="R9" s="397"/>
      <c r="S9" s="397" t="s">
        <v>16</v>
      </c>
      <c r="T9" s="397"/>
      <c r="U9" s="397"/>
      <c r="V9" s="396" t="s">
        <v>8</v>
      </c>
      <c r="W9" s="396"/>
      <c r="X9" s="396"/>
      <c r="Y9" s="397" t="s">
        <v>13</v>
      </c>
      <c r="Z9" s="397"/>
      <c r="AA9" s="397"/>
      <c r="AB9" s="397" t="s">
        <v>17</v>
      </c>
      <c r="AC9" s="397"/>
      <c r="AD9" s="397"/>
      <c r="AE9" s="397" t="s">
        <v>25</v>
      </c>
      <c r="AF9" s="397"/>
      <c r="AG9" s="397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0</v>
      </c>
      <c r="AO9" s="113" t="b">
        <f t="shared" si="16"/>
        <v>0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/>
      <c r="C10" s="74"/>
      <c r="D10" s="66"/>
      <c r="E10" s="190"/>
      <c r="F10" s="153"/>
      <c r="G10" s="162"/>
      <c r="H10" s="162"/>
      <c r="I10" s="380" t="s">
        <v>176</v>
      </c>
      <c r="J10" s="380"/>
      <c r="K10" s="380"/>
      <c r="L10" s="380"/>
      <c r="M10" s="380"/>
      <c r="N10" s="190" t="s">
        <v>200</v>
      </c>
      <c r="O10" s="76"/>
      <c r="P10" s="75"/>
      <c r="Q10" s="190"/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0</v>
      </c>
      <c r="AO10" s="113" t="b">
        <f t="shared" si="17"/>
        <v>0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5" t="s">
        <v>11</v>
      </c>
      <c r="E11" s="365"/>
      <c r="F11" s="365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 t="s">
        <v>200</v>
      </c>
      <c r="C12" s="69"/>
      <c r="D12" s="75"/>
      <c r="E12" s="190"/>
      <c r="F12" s="155"/>
      <c r="G12" s="162"/>
      <c r="H12" s="162"/>
      <c r="I12" s="380" t="s">
        <v>175</v>
      </c>
      <c r="J12" s="380"/>
      <c r="K12" s="380"/>
      <c r="L12" s="380"/>
      <c r="M12" s="380"/>
      <c r="N12" s="188"/>
      <c r="O12" s="79"/>
      <c r="P12" s="188" t="s">
        <v>200</v>
      </c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5" t="s">
        <v>15</v>
      </c>
      <c r="E13" s="365"/>
      <c r="F13" s="365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200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250 / 15</v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12,00 - 24,99</v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2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1" t="s">
        <v>172</v>
      </c>
      <c r="O18" s="38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5" t="s">
        <v>170</v>
      </c>
      <c r="D19" s="355"/>
      <c r="E19" s="355"/>
      <c r="F19" s="355"/>
      <c r="G19" s="355"/>
      <c r="H19" s="355"/>
      <c r="I19" s="248"/>
      <c r="J19" s="384" t="s">
        <v>169</v>
      </c>
      <c r="K19" s="384"/>
      <c r="L19" s="384"/>
      <c r="M19" s="384"/>
      <c r="N19" s="382" t="s">
        <v>167</v>
      </c>
      <c r="O19" s="382"/>
      <c r="P19" s="248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1" t="s">
        <v>201</v>
      </c>
      <c r="C20" s="402"/>
      <c r="D20" s="402"/>
      <c r="E20" s="402"/>
      <c r="F20" s="402"/>
      <c r="G20" s="402"/>
      <c r="H20" s="402"/>
      <c r="I20" s="403"/>
      <c r="J20" s="20"/>
      <c r="K20" s="366"/>
      <c r="L20" s="367"/>
      <c r="M20" s="18"/>
      <c r="N20" s="289"/>
      <c r="O20" s="290"/>
      <c r="P20" s="20"/>
      <c r="Q20" s="295" t="s">
        <v>197</v>
      </c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4"/>
      <c r="C21" s="405"/>
      <c r="D21" s="405"/>
      <c r="E21" s="405"/>
      <c r="F21" s="405"/>
      <c r="G21" s="405"/>
      <c r="H21" s="405"/>
      <c r="I21" s="406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202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5" t="s">
        <v>197</v>
      </c>
      <c r="R22" s="296"/>
      <c r="S22" s="296"/>
      <c r="T22" s="296"/>
      <c r="U22" s="296"/>
      <c r="V22" s="296"/>
      <c r="W22" s="296"/>
      <c r="X22" s="297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1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4"/>
      <c r="C23" s="405"/>
      <c r="D23" s="405"/>
      <c r="E23" s="405"/>
      <c r="F23" s="405"/>
      <c r="G23" s="405"/>
      <c r="H23" s="405"/>
      <c r="I23" s="406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/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/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4"/>
      <c r="C25" s="405"/>
      <c r="D25" s="405"/>
      <c r="E25" s="405"/>
      <c r="F25" s="405"/>
      <c r="G25" s="405"/>
      <c r="H25" s="405"/>
      <c r="I25" s="406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2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/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/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4"/>
      <c r="C27" s="405"/>
      <c r="D27" s="405"/>
      <c r="E27" s="405"/>
      <c r="F27" s="405"/>
      <c r="G27" s="405"/>
      <c r="H27" s="405"/>
      <c r="I27" s="406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/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4"/>
      <c r="C29" s="405"/>
      <c r="D29" s="405"/>
      <c r="E29" s="405"/>
      <c r="F29" s="405"/>
      <c r="G29" s="405"/>
      <c r="H29" s="405"/>
      <c r="I29" s="406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0"/>
      <c r="K31" s="372"/>
      <c r="L31" s="373"/>
      <c r="M31" s="146"/>
      <c r="N31" s="349"/>
      <c r="O31" s="350"/>
      <c r="P31" s="150"/>
      <c r="Q31" s="398"/>
      <c r="R31" s="399"/>
      <c r="S31" s="399"/>
      <c r="T31" s="399"/>
      <c r="U31" s="399"/>
      <c r="V31" s="399"/>
      <c r="W31" s="399"/>
      <c r="X31" s="400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1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337" t="s">
        <v>173</v>
      </c>
      <c r="D34" s="337"/>
      <c r="E34" s="338"/>
      <c r="F34" s="352"/>
      <c r="G34" s="352"/>
      <c r="H34" s="352"/>
      <c r="I34" s="106"/>
      <c r="J34" s="17"/>
      <c r="K34" s="15"/>
      <c r="M34" s="107"/>
      <c r="N34" s="148">
        <f>IF(BC94=0,"",BC94)</f>
        <v>2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 t="str">
        <f>IF(BC95=0,"",BC95)</f>
        <v/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1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Patrick Becker</v>
      </c>
      <c r="C35" s="340"/>
      <c r="D35" s="340"/>
      <c r="E35" s="340"/>
      <c r="F35" s="340"/>
      <c r="G35" s="340"/>
      <c r="H35" s="340"/>
      <c r="I35" s="341"/>
      <c r="J35" s="392" t="str">
        <f>IF(C42="","",AR9)</f>
        <v/>
      </c>
      <c r="K35" s="393"/>
      <c r="L35" s="394"/>
      <c r="M35" s="32"/>
      <c r="N35" s="339" t="str">
        <f>IF(B22="","",B22)</f>
        <v>Helmut Böttcher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/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313">
        <v>195</v>
      </c>
      <c r="D37" s="313"/>
      <c r="E37" s="313">
        <v>15</v>
      </c>
      <c r="F37" s="313"/>
      <c r="G37" s="313">
        <v>35</v>
      </c>
      <c r="H37" s="314"/>
      <c r="I37" s="324">
        <f>IF(OR(C37="",E37=""),"",C37/E37)</f>
        <v>13</v>
      </c>
      <c r="J37" s="318"/>
      <c r="K37" s="318">
        <f>IF(B37="","",IF(B37&gt;=1,I37,IF(B37=0,"---","")))</f>
        <v>13</v>
      </c>
      <c r="L37" s="319"/>
      <c r="M37" s="32"/>
      <c r="N37" s="128">
        <v>0</v>
      </c>
      <c r="O37" s="313">
        <v>110</v>
      </c>
      <c r="P37" s="313"/>
      <c r="Q37" s="313">
        <v>15</v>
      </c>
      <c r="R37" s="313"/>
      <c r="S37" s="313">
        <v>53</v>
      </c>
      <c r="T37" s="314"/>
      <c r="U37" s="324">
        <f>IF(OR(O37="",Q37=""),"",O37/Q37)</f>
        <v>7.333333333333333</v>
      </c>
      <c r="V37" s="318"/>
      <c r="W37" s="318" t="str">
        <f>IF(N37="","",IF(N37&gt;=1,U37,IF(N37=0,"---","")))</f>
        <v>---</v>
      </c>
      <c r="X37" s="319"/>
      <c r="Y37" s="32"/>
      <c r="Z37" s="128"/>
      <c r="AA37" s="313"/>
      <c r="AB37" s="313"/>
      <c r="AC37" s="313"/>
      <c r="AD37" s="313"/>
      <c r="AE37" s="313"/>
      <c r="AF37" s="314"/>
      <c r="AG37" s="324" t="str">
        <f>IF(OR(AA37="",AC37=""),"",AA37/AC37)</f>
        <v/>
      </c>
      <c r="AH37" s="318"/>
      <c r="AI37" s="318" t="str">
        <f>IF(Z37="","",IF(Z37&gt;=1,AG37,IF(Z37=0,"---","")))</f>
        <v/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0</v>
      </c>
      <c r="C38" s="313">
        <v>212</v>
      </c>
      <c r="D38" s="313"/>
      <c r="E38" s="313">
        <v>8</v>
      </c>
      <c r="F38" s="313"/>
      <c r="G38" s="313">
        <v>68</v>
      </c>
      <c r="H38" s="314"/>
      <c r="I38" s="324">
        <f t="shared" ref="I38:I41" si="20">IF(OR(C38="",E38=""),"",C38/E38)</f>
        <v>26.5</v>
      </c>
      <c r="J38" s="318"/>
      <c r="K38" s="318" t="str">
        <f t="shared" ref="K38:K41" si="21">IF(B38="","",IF(B38&gt;=1,I38,IF(B38=0,"---","")))</f>
        <v>---</v>
      </c>
      <c r="L38" s="319"/>
      <c r="M38" s="32"/>
      <c r="N38" s="129">
        <v>2</v>
      </c>
      <c r="O38" s="313">
        <v>250</v>
      </c>
      <c r="P38" s="313"/>
      <c r="Q38" s="313">
        <v>8</v>
      </c>
      <c r="R38" s="313"/>
      <c r="S38" s="313">
        <v>138</v>
      </c>
      <c r="T38" s="314"/>
      <c r="U38" s="324">
        <f t="shared" ref="U38:U41" si="22">IF(OR(O38="",Q38=""),"",O38/Q38)</f>
        <v>31.25</v>
      </c>
      <c r="V38" s="318"/>
      <c r="W38" s="318">
        <f t="shared" ref="W38:W41" si="23">IF(N38="","",IF(N38&gt;=1,U38,IF(N38=0,"---","")))</f>
        <v>31.25</v>
      </c>
      <c r="X38" s="319"/>
      <c r="Y38" s="32"/>
      <c r="Z38" s="129"/>
      <c r="AA38" s="313"/>
      <c r="AB38" s="313"/>
      <c r="AC38" s="313"/>
      <c r="AD38" s="313"/>
      <c r="AE38" s="313"/>
      <c r="AF38" s="314"/>
      <c r="AG38" s="324" t="str">
        <f t="shared" ref="AG38:AG41" si="24">IF(OR(AA38="",AC38=""),"",AA38/AC38)</f>
        <v/>
      </c>
      <c r="AH38" s="318"/>
      <c r="AI38" s="318" t="str">
        <f t="shared" ref="AI38:AI41" si="25">IF(Z38="","",IF(Z38&gt;=1,AG38,IF(Z38=0,"---","")))</f>
        <v/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313">
        <v>141</v>
      </c>
      <c r="D39" s="313"/>
      <c r="E39" s="313">
        <v>15</v>
      </c>
      <c r="F39" s="313"/>
      <c r="G39" s="313">
        <v>44</v>
      </c>
      <c r="H39" s="314"/>
      <c r="I39" s="324">
        <f t="shared" si="20"/>
        <v>9.4</v>
      </c>
      <c r="J39" s="318"/>
      <c r="K39" s="318">
        <f t="shared" si="21"/>
        <v>9.4</v>
      </c>
      <c r="L39" s="319"/>
      <c r="M39" s="32"/>
      <c r="N39" s="128">
        <v>0</v>
      </c>
      <c r="O39" s="313">
        <v>122</v>
      </c>
      <c r="P39" s="313"/>
      <c r="Q39" s="313">
        <v>15</v>
      </c>
      <c r="R39" s="313"/>
      <c r="S39" s="313">
        <v>55</v>
      </c>
      <c r="T39" s="314"/>
      <c r="U39" s="324">
        <f t="shared" si="22"/>
        <v>8.1333333333333329</v>
      </c>
      <c r="V39" s="318"/>
      <c r="W39" s="318" t="str">
        <f t="shared" si="23"/>
        <v>---</v>
      </c>
      <c r="X39" s="319"/>
      <c r="Y39" s="32"/>
      <c r="Z39" s="128"/>
      <c r="AA39" s="313"/>
      <c r="AB39" s="313"/>
      <c r="AC39" s="313"/>
      <c r="AD39" s="313"/>
      <c r="AE39" s="313"/>
      <c r="AF39" s="314"/>
      <c r="AG39" s="324" t="str">
        <f t="shared" si="24"/>
        <v/>
      </c>
      <c r="AH39" s="318"/>
      <c r="AI39" s="318" t="str">
        <f t="shared" si="25"/>
        <v/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29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29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4</v>
      </c>
      <c r="C42" s="320">
        <f t="shared" ref="C42:E42" si="26">IF(AND(C37="",C38="",C39="",C40=""),"",SUM(C37:C41))</f>
        <v>548</v>
      </c>
      <c r="D42" s="321"/>
      <c r="E42" s="320">
        <f t="shared" si="26"/>
        <v>38</v>
      </c>
      <c r="F42" s="322"/>
      <c r="G42" s="320">
        <f>IF(AND(G37="",G38="",G39="",G40=""),"",MAX(G37:H41))</f>
        <v>68</v>
      </c>
      <c r="H42" s="322"/>
      <c r="I42" s="310">
        <f>IF(OR(C42="",E42=""),"",C42/E42)</f>
        <v>14.421052631578947</v>
      </c>
      <c r="J42" s="311"/>
      <c r="K42" s="311">
        <f>IF(B42=0,"---",IF(B42="","",IF(AX31=FALSE,MAX(K37:L41),"")))</f>
        <v>13</v>
      </c>
      <c r="L42" s="312"/>
      <c r="M42" s="109"/>
      <c r="N42" s="140">
        <f>IF(AND(N37="",N38="",N39="",N40="",N41=""),"",SUM(N37:N41))</f>
        <v>2</v>
      </c>
      <c r="O42" s="320">
        <f t="shared" ref="O42" si="27">IF(AND(O37="",O38="",O39="",O40=""),"",SUM(O37:O41))</f>
        <v>482</v>
      </c>
      <c r="P42" s="321"/>
      <c r="Q42" s="320">
        <f t="shared" ref="Q42" si="28">IF(AND(Q37="",Q38="",Q39="",Q40=""),"",SUM(Q37:Q41))</f>
        <v>38</v>
      </c>
      <c r="R42" s="322"/>
      <c r="S42" s="320">
        <f>IF(AND(S37="",S38="",S39="",S40=""),"",MAX(S37:T41))</f>
        <v>138</v>
      </c>
      <c r="T42" s="322"/>
      <c r="U42" s="310">
        <f>IF(OR(O42="",Q42=""),"",O42/Q42)</f>
        <v>12.684210526315789</v>
      </c>
      <c r="V42" s="311"/>
      <c r="W42" s="311">
        <f>IF(N42=0,"---",IF(N42="","",IF(BJ31=FALSE,MAX(W37:X41),"")))</f>
        <v>31.25</v>
      </c>
      <c r="X42" s="312"/>
      <c r="Y42" s="32"/>
      <c r="Z42" s="140" t="str">
        <f>IF(AND(Z37="",Z38="",Z39="",Z40="",Z41=""),"",SUM(Z37:Z41))</f>
        <v/>
      </c>
      <c r="AA42" s="320" t="str">
        <f t="shared" ref="AA42" si="29">IF(AND(AA37="",AA38="",AA39="",AA40=""),"",SUM(AA37:AA41))</f>
        <v/>
      </c>
      <c r="AB42" s="321"/>
      <c r="AC42" s="320" t="str">
        <f t="shared" ref="AC42" si="30">IF(AND(AC37="",AC38="",AC39="",AC40=""),"",SUM(AC37:AC41))</f>
        <v/>
      </c>
      <c r="AD42" s="322"/>
      <c r="AE42" s="320" t="str">
        <f>IF(AND(AE37="",AE38="",AE39="",AE40=""),"",MAX(AE37:AF41))</f>
        <v/>
      </c>
      <c r="AF42" s="322"/>
      <c r="AG42" s="310" t="str">
        <f>IF(OR(AA42="",AC42=""),"",AA42/AC42)</f>
        <v/>
      </c>
      <c r="AH42" s="311"/>
      <c r="AI42" s="311" t="str">
        <f>IF(Z42=0,"---",IF(Z42="","",IF(BV31=FALSE,MAX(AI37:AJ41),"")))</f>
        <v/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 t="str">
        <f>IF(BC96=0,"",BC96)</f>
        <v/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 t="str">
        <f>IF(BC97=0,"",BC97)</f>
        <v/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/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/>
      <c r="C48" s="313"/>
      <c r="D48" s="313"/>
      <c r="E48" s="313"/>
      <c r="F48" s="313"/>
      <c r="G48" s="313"/>
      <c r="H48" s="314"/>
      <c r="I48" s="324" t="str">
        <f>IF(OR(C48="",E48=""),"",C48/E48)</f>
        <v/>
      </c>
      <c r="J48" s="318"/>
      <c r="K48" s="318" t="str">
        <f>IF(B48="","",IF(B48&gt;=1,I48,IF(B48=0,"---","")))</f>
        <v/>
      </c>
      <c r="L48" s="319"/>
      <c r="M48" s="32"/>
      <c r="N48" s="128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/>
      <c r="C49" s="313"/>
      <c r="D49" s="313"/>
      <c r="E49" s="313"/>
      <c r="F49" s="313"/>
      <c r="G49" s="313"/>
      <c r="H49" s="314"/>
      <c r="I49" s="324" t="str">
        <f t="shared" ref="I49:I52" si="31">IF(OR(C49="",E49=""),"",C49/E49)</f>
        <v/>
      </c>
      <c r="J49" s="318"/>
      <c r="K49" s="318" t="str">
        <f t="shared" ref="K49:K52" si="32">IF(B49="","",IF(B49&gt;=1,I49,IF(B49=0,"---","")))</f>
        <v/>
      </c>
      <c r="L49" s="319"/>
      <c r="M49" s="32"/>
      <c r="N49" s="129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/>
      <c r="C50" s="313"/>
      <c r="D50" s="313"/>
      <c r="E50" s="313"/>
      <c r="F50" s="313"/>
      <c r="G50" s="313"/>
      <c r="H50" s="314"/>
      <c r="I50" s="324" t="str">
        <f t="shared" si="31"/>
        <v/>
      </c>
      <c r="J50" s="318"/>
      <c r="K50" s="318" t="str">
        <f t="shared" si="32"/>
        <v/>
      </c>
      <c r="L50" s="319"/>
      <c r="M50" s="32"/>
      <c r="N50" s="128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29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1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 t="str">
        <f>IF(AND(B48="",B49="",B50="",B51="",B52=""),"",SUM(B48:B52))</f>
        <v/>
      </c>
      <c r="C53" s="320" t="str">
        <f t="shared" ref="C53" si="37">IF(AND(C48="",C49="",C50="",C51=""),"",SUM(C48:C52))</f>
        <v/>
      </c>
      <c r="D53" s="321"/>
      <c r="E53" s="320" t="str">
        <f t="shared" ref="E53" si="38">IF(AND(E48="",E49="",E50="",E51=""),"",SUM(E48:E52))</f>
        <v/>
      </c>
      <c r="F53" s="322"/>
      <c r="G53" s="320" t="str">
        <f>IF(AND(G48="",G49="",G50="",G51=""),"",MAX(G48:H52))</f>
        <v/>
      </c>
      <c r="H53" s="322"/>
      <c r="I53" s="310" t="str">
        <f>IF(OR(C53="",E53=""),"",C53/E53)</f>
        <v/>
      </c>
      <c r="J53" s="311"/>
      <c r="K53" s="311" t="str">
        <f>IF(B53=0,"---",IF(B53="","",IF(AX42=FALSE,MAX(K48:L52),"")))</f>
        <v/>
      </c>
      <c r="L53" s="312"/>
      <c r="M53" s="112"/>
      <c r="N53" s="140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0" t="s">
        <v>201</v>
      </c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20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4</v>
      </c>
      <c r="AN82" s="209">
        <f>IF(AM82="","",RANK(AM82,AM82:AM87,0))</f>
        <v>1</v>
      </c>
      <c r="AO82" s="114">
        <f>I42</f>
        <v>14.421052631578947</v>
      </c>
      <c r="AP82" s="111">
        <f>IF(AO82="","",RANK(AO82,AO82:AO87,0))</f>
        <v>1</v>
      </c>
      <c r="AQ82" s="113">
        <f>G42</f>
        <v>68</v>
      </c>
      <c r="AR82" s="111">
        <f>IF(AQ82="","",RANK(AQ82,AQ82:AQ87,0))</f>
        <v>2</v>
      </c>
      <c r="AS82" s="209">
        <f t="shared" ref="AS82:AS87" si="43">IF(AN82="",1000,SUM(AN82*36+AP82*6+AR82))</f>
        <v>44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>
        <f>IF(AV104=TRUE,AT104,"")</f>
        <v>1</v>
      </c>
      <c r="AX82" s="111" t="str">
        <f>IF(AV100=TRUE,AT100,"")</f>
        <v/>
      </c>
      <c r="AY82" s="98" t="str">
        <f>IF(AV95=TRUE,AT95,"")</f>
        <v/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2</v>
      </c>
      <c r="AN83" s="209">
        <f>IF(AM83="","",RANK(AM83,AM82:AM87,0))</f>
        <v>2</v>
      </c>
      <c r="AO83" s="114">
        <f>U42</f>
        <v>12.684210526315789</v>
      </c>
      <c r="AP83" s="111">
        <f>IF(AO83="","",RANK(AO83,AO82:AO87,0))</f>
        <v>2</v>
      </c>
      <c r="AQ83" s="113">
        <f>S42</f>
        <v>138</v>
      </c>
      <c r="AR83" s="111">
        <f>IF(AQ83="","",RANK(AQ83,AQ82:AQ87,0))</f>
        <v>1</v>
      </c>
      <c r="AS83" s="209">
        <f>IF(AN83="",1000,SUM((AN83*36)+(AP83*6)+AR83))</f>
        <v>85</v>
      </c>
      <c r="AT83" s="111">
        <f>RANK(AS83,AS82:AS87,1)</f>
        <v>2</v>
      </c>
      <c r="AU83" s="216" t="b">
        <f>OR(AM83="",AO83="",AQ83="")</f>
        <v>0</v>
      </c>
      <c r="AV83" s="31" t="b">
        <f>AND(Z8="")</f>
        <v>1</v>
      </c>
      <c r="AW83" s="117">
        <f>IF(AV104=TRUE,AT105,"")</f>
        <v>2</v>
      </c>
      <c r="AX83" s="111" t="str">
        <f>IF(AV100=TRUE,AT101,"")</f>
        <v/>
      </c>
      <c r="AY83" s="98" t="str">
        <f>IF(AV95=TRUE,AT96,"")</f>
        <v/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2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 t="str">
        <f>Z42</f>
        <v/>
      </c>
      <c r="AN84" s="209" t="str">
        <f>IF(AM84="","",RANK(AM84,AM82:AM87,0))</f>
        <v/>
      </c>
      <c r="AO84" s="114" t="str">
        <f>AG42</f>
        <v/>
      </c>
      <c r="AP84" s="111" t="str">
        <f>IF(AO84="","",RANK(AO84,AO82:AO87,0))</f>
        <v/>
      </c>
      <c r="AQ84" s="113" t="str">
        <f>AE42</f>
        <v/>
      </c>
      <c r="AR84" s="111" t="str">
        <f>IF(AQ84="","",RANK(AQ84,AQ82:AQ87,0))</f>
        <v/>
      </c>
      <c r="AS84" s="209">
        <f t="shared" si="43"/>
        <v>1000</v>
      </c>
      <c r="AT84" s="111">
        <f>RANK(AS84,AS82:AS87,1)</f>
        <v>3</v>
      </c>
      <c r="AU84" s="216" t="b">
        <f t="shared" ref="AU84:AU87" si="44">OR(AM84="",AO84="",AQ84="")</f>
        <v>1</v>
      </c>
      <c r="AV84" s="31" t="b">
        <f>AND(AV82=TRUE,AV83=TRUE)</f>
        <v>0</v>
      </c>
      <c r="AW84" s="117"/>
      <c r="AX84" s="111" t="str">
        <f>IF(AV100=TRUE,AT102,"")</f>
        <v/>
      </c>
      <c r="AY84" s="98" t="str">
        <f>IF(AV95=TRUE,AT97,"")</f>
        <v/>
      </c>
      <c r="AZ84" s="98" t="str">
        <f>IF(AV89=TRUE,AT91,"")</f>
        <v/>
      </c>
      <c r="BA84" s="98" t="str">
        <f>IF(AV84=TRUE,AT84,"")</f>
        <v/>
      </c>
      <c r="BB84" s="111" t="str">
        <f>IF(AU84=TRUE,"",SUM(AW84:BA84))</f>
        <v/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 t="str">
        <f>B53</f>
        <v/>
      </c>
      <c r="AN85" s="209" t="str">
        <f>IF(AM85="","",RANK(AM85,AM82:AM87,0))</f>
        <v/>
      </c>
      <c r="AO85" s="114" t="str">
        <f>I53</f>
        <v/>
      </c>
      <c r="AP85" s="111" t="str">
        <f>IF(AO85="","",RANK(AO85,AO82:AO87,0))</f>
        <v/>
      </c>
      <c r="AQ85" s="113" t="str">
        <f>G53</f>
        <v/>
      </c>
      <c r="AR85" s="111" t="str">
        <f>IF(AQ85="","",RANK(AQ85,AQ82:AQ87,0))</f>
        <v/>
      </c>
      <c r="AS85" s="209">
        <f t="shared" si="43"/>
        <v>1000</v>
      </c>
      <c r="AT85" s="111">
        <f>RANK(AS85,AS82:AS87,1)</f>
        <v>3</v>
      </c>
      <c r="AU85" s="216" t="b">
        <f t="shared" si="44"/>
        <v>1</v>
      </c>
      <c r="AV85" s="31"/>
      <c r="AW85" s="117"/>
      <c r="AX85" s="111"/>
      <c r="AY85" s="98" t="str">
        <f>IF(AV95=TRUE,AT98,"")</f>
        <v/>
      </c>
      <c r="AZ85" s="98" t="str">
        <f>IF(AV89=TRUE,AT92,"")</f>
        <v/>
      </c>
      <c r="BA85" s="98" t="str">
        <f>IF(AV84=TRUE,AT85,"")</f>
        <v/>
      </c>
      <c r="BB85" s="111" t="str">
        <f>IF(AU85=TRUE,"",SUM(AW85:BA85))</f>
        <v/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3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3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4</v>
      </c>
      <c r="AN89" s="209">
        <f>IF(AM89="","",RANK(AM89,AM89:AM93,0))</f>
        <v>1</v>
      </c>
      <c r="AO89" s="114">
        <f>I42</f>
        <v>14.421052631578947</v>
      </c>
      <c r="AP89" s="111">
        <f>IF(AO89="","",RANK(AO89,AO89:AO93,0))</f>
        <v>1</v>
      </c>
      <c r="AQ89" s="113">
        <f>G42</f>
        <v>68</v>
      </c>
      <c r="AR89" s="111">
        <f>IF(AQ89="","",RANK(AQ89,AQ89:AQ93,0))</f>
        <v>2</v>
      </c>
      <c r="AS89" s="209">
        <f t="shared" ref="AS89:AS92" si="45">IF(AN89="",1000,SUM(AN89*36+AP89*6+AR89))</f>
        <v>44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2</v>
      </c>
      <c r="AN90" s="209">
        <f>IF(AM90="","",RANK(AM90,AM89:AM93,0))</f>
        <v>2</v>
      </c>
      <c r="AO90" s="114">
        <f>U42</f>
        <v>12.684210526315789</v>
      </c>
      <c r="AP90" s="111">
        <f>IF(AO90="","",RANK(AO90,AO89:AO93,0))</f>
        <v>2</v>
      </c>
      <c r="AQ90" s="113">
        <f>S42</f>
        <v>138</v>
      </c>
      <c r="AR90" s="111">
        <f>IF(AQ90="","",RANK(AQ90,AQ89:AQ93,0))</f>
        <v>1</v>
      </c>
      <c r="AS90" s="209">
        <f t="shared" si="45"/>
        <v>85</v>
      </c>
      <c r="AT90" s="111">
        <f>RANK(AS90,AS89:AS93,1)</f>
        <v>2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 t="str">
        <f>Z42</f>
        <v/>
      </c>
      <c r="AN91" s="209" t="str">
        <f>IF(AM91="","",RANK(AM91,AM89:AM93,0))</f>
        <v/>
      </c>
      <c r="AO91" s="114" t="str">
        <f>AG42</f>
        <v/>
      </c>
      <c r="AP91" s="111" t="str">
        <f>IF(AO91="","",RANK(AO91,AO89:AO93,0))</f>
        <v/>
      </c>
      <c r="AQ91" s="113" t="str">
        <f>AE42</f>
        <v/>
      </c>
      <c r="AR91" s="111" t="str">
        <f>IF(AQ91="","",RANK(AQ91,AQ89:AQ93,0))</f>
        <v/>
      </c>
      <c r="AS91" s="209">
        <f t="shared" si="45"/>
        <v>1000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 t="str">
        <f>B53</f>
        <v/>
      </c>
      <c r="AN92" s="209" t="str">
        <f>IF(AM92="","",RANK(AM92,AM89:AM93,0))</f>
        <v/>
      </c>
      <c r="AO92" s="114" t="str">
        <f>I53</f>
        <v/>
      </c>
      <c r="AP92" s="111" t="str">
        <f>IF(AO92="","",RANK(AO92,AO89:AO93,0))</f>
        <v/>
      </c>
      <c r="AQ92" s="113" t="str">
        <f>G53</f>
        <v/>
      </c>
      <c r="AR92" s="111" t="str">
        <f>IF(AQ92="","",RANK(AQ92,AQ89:AQ93,0))</f>
        <v/>
      </c>
      <c r="AS92" s="209">
        <f t="shared" si="45"/>
        <v>1000</v>
      </c>
      <c r="AT92" s="111">
        <f>RANK(AS92,AS89:AS93,1)</f>
        <v>3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3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2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4</v>
      </c>
      <c r="AN95" s="209">
        <f>IF(AM95="","",RANK(AM95,AM95:AM98,0))</f>
        <v>1</v>
      </c>
      <c r="AO95" s="114">
        <f>I42</f>
        <v>14.421052631578947</v>
      </c>
      <c r="AP95" s="111">
        <f>IF(AO95="","",RANK(AO95,AO95:AO98,0))</f>
        <v>1</v>
      </c>
      <c r="AQ95" s="113">
        <f>G42</f>
        <v>68</v>
      </c>
      <c r="AR95" s="111">
        <f>IF(AQ95="","",RANK(AQ95,AQ95:AQ98,0))</f>
        <v>2</v>
      </c>
      <c r="AS95" s="209">
        <f t="shared" ref="AS95:AS97" si="46">IF(AN95="",1000,SUM(AN95*36+AP95*6+AR95))</f>
        <v>44</v>
      </c>
      <c r="AT95" s="111">
        <f>IF(AM95="","",RANK(AS95,AS95:AS98,1))</f>
        <v>1</v>
      </c>
      <c r="AU95" s="216" t="b">
        <f>AND(B28="",B30="")</f>
        <v>1</v>
      </c>
      <c r="AV95" s="31" t="b">
        <f>AND(AU95=TRUE,AU96=TRUE,AV83=TRUE)</f>
        <v>0</v>
      </c>
      <c r="AW95" s="31"/>
      <c r="AX95" s="194"/>
      <c r="AY95" s="194"/>
      <c r="AZ95" s="194"/>
      <c r="BA95" s="194"/>
      <c r="BB95" s="234" t="s">
        <v>127</v>
      </c>
      <c r="BC95" s="233" t="str">
        <f>IF(BC88=TRUE,BB110,BB84)</f>
        <v/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2</v>
      </c>
      <c r="AN96" s="209">
        <f>IF(AM96="","",RANK(AM96,AM95:AM98,0))</f>
        <v>2</v>
      </c>
      <c r="AO96" s="114">
        <f>U42</f>
        <v>12.684210526315789</v>
      </c>
      <c r="AP96" s="111">
        <f>IF(AO96="","",RANK(AO96,AO95:AO98,0))</f>
        <v>2</v>
      </c>
      <c r="AQ96" s="113">
        <f>S42</f>
        <v>138</v>
      </c>
      <c r="AR96" s="111">
        <f>IF(AQ96="","",RANK(AQ96,AQ95:AQ98,0))</f>
        <v>1</v>
      </c>
      <c r="AS96" s="209">
        <f t="shared" si="46"/>
        <v>85</v>
      </c>
      <c r="AT96" s="111">
        <f>RANK(AS96,AS95:AS98,1)</f>
        <v>2</v>
      </c>
      <c r="AU96" s="216" t="b">
        <f>NOT(OR(B20="",B22="",B24="",B26=""))</f>
        <v>0</v>
      </c>
      <c r="AV96" s="31" t="b">
        <f>AND(AV95=TRUE,AV83=TRUE)</f>
        <v>0</v>
      </c>
      <c r="AW96" s="31"/>
      <c r="AX96" s="194"/>
      <c r="AY96" s="194"/>
      <c r="AZ96" s="194"/>
      <c r="BA96" s="194"/>
      <c r="BB96" s="234" t="s">
        <v>128</v>
      </c>
      <c r="BC96" s="233" t="str">
        <f>IF(BC88=TRUE,BB111,BB85)</f>
        <v/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 t="str">
        <f>Z42</f>
        <v/>
      </c>
      <c r="AN97" s="209" t="str">
        <f>IF(AM97="","",RANK(AM97,AM95:AM98,0))</f>
        <v/>
      </c>
      <c r="AO97" s="114" t="str">
        <f>AG42</f>
        <v/>
      </c>
      <c r="AP97" s="111" t="str">
        <f>IF(AO97="","",RANK(AO97,AO95:AO98,0))</f>
        <v/>
      </c>
      <c r="AQ97" s="113" t="str">
        <f>AE42</f>
        <v/>
      </c>
      <c r="AR97" s="111" t="str">
        <f>IF(AQ97="","",RANK(AQ97,AQ95:AQ98,0))</f>
        <v/>
      </c>
      <c r="AS97" s="209">
        <f t="shared" si="46"/>
        <v>1000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 t="str">
        <f>B53</f>
        <v/>
      </c>
      <c r="AN98" s="209" t="str">
        <f>IF(AM98="","",RANK(AM98,AM95:AM98,0))</f>
        <v/>
      </c>
      <c r="AO98" s="114" t="str">
        <f>I53</f>
        <v/>
      </c>
      <c r="AP98" s="111" t="str">
        <f>IF(AO98="","",RANK(AO98,AO95:AO98,0))</f>
        <v/>
      </c>
      <c r="AQ98" s="113" t="str">
        <f>G53</f>
        <v/>
      </c>
      <c r="AR98" s="111" t="str">
        <f>IF(AQ98="","",RANK(AQ98,AQ95:AQ98,0))</f>
        <v/>
      </c>
      <c r="AS98" s="209">
        <f>IF(AN98="",1000,SUM(AN98*36+AP98*6+AR98))</f>
        <v>1000</v>
      </c>
      <c r="AT98" s="111">
        <f>RANK(AS98,AS95:AS98,1)</f>
        <v>3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4</v>
      </c>
      <c r="AN100" s="209">
        <f>IF(AM100="","",RANK(AM100,AM100:AM102,0))</f>
        <v>1</v>
      </c>
      <c r="AO100" s="114">
        <f>I42</f>
        <v>14.421052631578947</v>
      </c>
      <c r="AP100" s="111">
        <f>IF(AO100="","",RANK(AO100,AO100:AO102,0))</f>
        <v>1</v>
      </c>
      <c r="AQ100" s="113">
        <f>G42</f>
        <v>68</v>
      </c>
      <c r="AR100" s="111">
        <f>IF(AQ100="","",RANK(AQ100,AQ100:AQ102,0))</f>
        <v>2</v>
      </c>
      <c r="AS100" s="209">
        <f t="shared" ref="AS100:AS102" si="47">IF(AN100="",1000,SUM(AN100*36+AP100*6+AR100))</f>
        <v>44</v>
      </c>
      <c r="AT100" s="111">
        <f>IF(AM100="","",RANK(AS100,AS100:AS102,1))</f>
        <v>1</v>
      </c>
      <c r="AU100" s="216" t="b">
        <f>AND(B26="",B28="",B30="")</f>
        <v>1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2</v>
      </c>
      <c r="AN101" s="209">
        <f>IF(AM101="","",RANK(AM101,AM100:AM102,0))</f>
        <v>2</v>
      </c>
      <c r="AO101" s="114">
        <f>U42</f>
        <v>12.684210526315789</v>
      </c>
      <c r="AP101" s="111">
        <f>IF(AO101="","",RANK(AO101,AO100:AO102,0))</f>
        <v>2</v>
      </c>
      <c r="AQ101" s="113">
        <f>S42</f>
        <v>138</v>
      </c>
      <c r="AR101" s="111">
        <f>IF(AQ101="","",RANK(AQ101,AQ100:AQ102,0))</f>
        <v>1</v>
      </c>
      <c r="AS101" s="209">
        <f t="shared" si="47"/>
        <v>85</v>
      </c>
      <c r="AT101" s="111">
        <f>RANK(AS101,AS100:AS102,1)</f>
        <v>2</v>
      </c>
      <c r="AU101" s="216" t="b">
        <f>NOT(OR(B20="",B22="",B24=""))</f>
        <v>0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 t="str">
        <f>Z42</f>
        <v/>
      </c>
      <c r="AN102" s="209" t="str">
        <f>IF(AM102="","",RANK(AM102,AM100:AM102,0))</f>
        <v/>
      </c>
      <c r="AO102" s="114" t="str">
        <f>AG42</f>
        <v/>
      </c>
      <c r="AP102" s="111" t="str">
        <f>IF(AO102="","",RANK(AO102,AO100:AO102,0))</f>
        <v/>
      </c>
      <c r="AQ102" s="113" t="str">
        <f>AE42</f>
        <v/>
      </c>
      <c r="AR102" s="111" t="str">
        <f>IF(AQ102="","",RANK(AQ102,AQ100:AQ102,0))</f>
        <v/>
      </c>
      <c r="AS102" s="209">
        <f t="shared" si="47"/>
        <v>1000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4</v>
      </c>
      <c r="AN104" s="209">
        <f>IF(AM104="","",RANK(AM104,AM104:AM105,0))</f>
        <v>1</v>
      </c>
      <c r="AO104" s="114">
        <f>I42</f>
        <v>14.421052631578947</v>
      </c>
      <c r="AP104" s="111">
        <f>IF(AO104="","",RANK(AO104,AO104:AO105,0))</f>
        <v>1</v>
      </c>
      <c r="AQ104" s="113">
        <f>G42</f>
        <v>68</v>
      </c>
      <c r="AR104" s="111">
        <f>IF(AQ104="","",RANK(AQ104,AQ104:AQ105,0))</f>
        <v>2</v>
      </c>
      <c r="AS104" s="209">
        <f t="shared" ref="AS104:AS105" si="48">IF(AN104="",1000,SUM(AN104*36+AP104*6+AR104))</f>
        <v>44</v>
      </c>
      <c r="AT104" s="111">
        <f>IF(AM104="","",RANK(AS104,AS104:AS105,1))</f>
        <v>1</v>
      </c>
      <c r="AU104" s="216" t="b">
        <f>AND(B24="",B26="",B28="",B30="")</f>
        <v>1</v>
      </c>
      <c r="AV104" s="31" t="b">
        <f>AND(AU104=TRUE,AU105=TRUE,AV83=TRUE)</f>
        <v>1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2</v>
      </c>
      <c r="AN105" s="209">
        <f>IF(AM105="","",RANK(AM105,AM104:AM105,0))</f>
        <v>2</v>
      </c>
      <c r="AO105" s="114">
        <f>U42</f>
        <v>12.684210526315789</v>
      </c>
      <c r="AP105" s="111">
        <f>IF(AO105="","",RANK(AO105,AO104:AO105,0))</f>
        <v>2</v>
      </c>
      <c r="AQ105" s="113">
        <f>S42</f>
        <v>138</v>
      </c>
      <c r="AR105" s="111">
        <f>IF(AQ105="","",RANK(AQ105,AQ104:AQ105,0))</f>
        <v>1</v>
      </c>
      <c r="AS105" s="209">
        <f t="shared" si="48"/>
        <v>85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4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14.421052631578947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2</v>
      </c>
      <c r="AN109" s="209">
        <f>IF(AM109="","",RANK(AM109,AM108:AM113,0))</f>
        <v>2</v>
      </c>
      <c r="AO109" s="235" t="str">
        <f>V35</f>
        <v/>
      </c>
      <c r="AP109" s="111" t="str">
        <f>IF(AO109="","",RANK(AO109,AO108:AO113,0))</f>
        <v/>
      </c>
      <c r="AQ109" s="114">
        <f>U42</f>
        <v>12.684210526315789</v>
      </c>
      <c r="AR109" s="111">
        <f>IF(AQ109="","",RANK(AQ109,AQ108:AQ113,0))</f>
        <v>2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 t="str">
        <f>Z42</f>
        <v/>
      </c>
      <c r="AN110" s="209" t="str">
        <f>IF(AM110="","",RANK(AM110,AM108:AM113,0))</f>
        <v/>
      </c>
      <c r="AO110" s="235" t="str">
        <f>AH35</f>
        <v/>
      </c>
      <c r="AP110" s="111" t="str">
        <f>IF(AO110="","",RANK(AO110,AO108:AO113,0))</f>
        <v/>
      </c>
      <c r="AQ110" s="114" t="str">
        <f>AG42</f>
        <v/>
      </c>
      <c r="AR110" s="111" t="str">
        <f>IF(AQ110="","",RANK(AQ110,AQ108:AQ113,0))</f>
        <v/>
      </c>
      <c r="AS110" s="209">
        <f t="shared" si="49"/>
        <v>1000</v>
      </c>
      <c r="AT110" s="111" t="str">
        <f>IF(AM110="","",RANK(AS110,AS108:AS113,1))</f>
        <v/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 t="str">
        <f>B53</f>
        <v/>
      </c>
      <c r="AN111" s="209" t="str">
        <f>IF(AM111="","",RANK(AM111,AM108:AM113,0))</f>
        <v/>
      </c>
      <c r="AO111" s="235" t="str">
        <f>J46</f>
        <v/>
      </c>
      <c r="AP111" s="111" t="str">
        <f>IF(AO111="","",RANK(AO111,AO108:AO113,0))</f>
        <v/>
      </c>
      <c r="AQ111" s="114" t="str">
        <f>I53</f>
        <v/>
      </c>
      <c r="AR111" s="111" t="str">
        <f>IF(AQ111="","",RANK(AQ111,AQ108:AQ113,0))</f>
        <v/>
      </c>
      <c r="AS111" s="209">
        <f t="shared" si="49"/>
        <v>1000</v>
      </c>
      <c r="AT111" s="111" t="str">
        <f>IF(AM111="","",RANK(AS111,AS108:AS113,1))</f>
        <v/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4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14.421052631578947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2</v>
      </c>
      <c r="AN116" s="209">
        <f>IF(AM116="","",RANK(AM116,AM115:AM119,0))</f>
        <v>2</v>
      </c>
      <c r="AO116" s="235" t="str">
        <f>V35</f>
        <v/>
      </c>
      <c r="AP116" s="111" t="str">
        <f>IF(AO116="","",RANK(AO116,AO115:AO119,0))</f>
        <v/>
      </c>
      <c r="AQ116" s="114">
        <f>U42</f>
        <v>12.684210526315789</v>
      </c>
      <c r="AR116" s="111">
        <f>IF(AQ116="","",RANK(AQ116,AQ115:AQ119,0))</f>
        <v>2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 t="str">
        <f>Z42</f>
        <v/>
      </c>
      <c r="AN117" s="209" t="str">
        <f>IF(AM117="","",RANK(AM117,AM115:AM119,0))</f>
        <v/>
      </c>
      <c r="AO117" s="235" t="str">
        <f>AH35</f>
        <v/>
      </c>
      <c r="AP117" s="111" t="str">
        <f>IF(AO117="","",RANK(AO117,AO115:AO119,0))</f>
        <v/>
      </c>
      <c r="AQ117" s="114" t="str">
        <f>AG42</f>
        <v/>
      </c>
      <c r="AR117" s="111" t="str">
        <f>IF(AQ117="","",RANK(AQ117,AQ115:AQ119,0))</f>
        <v/>
      </c>
      <c r="AS117" s="209">
        <f>IF(AN117="",1000,SUM(AN117*25+AP117*5+AR117))</f>
        <v>1000</v>
      </c>
      <c r="AT117" s="111" t="str">
        <f>IF(AM117="","",RANK(AS117,AS115:AS119,1))</f>
        <v/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 t="str">
        <f>B53</f>
        <v/>
      </c>
      <c r="AN118" s="209" t="str">
        <f>IF(AM118="","",RANK(AM118,AM115:AM119,0))</f>
        <v/>
      </c>
      <c r="AO118" s="235" t="str">
        <f>J46</f>
        <v/>
      </c>
      <c r="AP118" s="111" t="str">
        <f>IF(AO118="","",RANK(AO118,AO115:AO119,0))</f>
        <v/>
      </c>
      <c r="AQ118" s="114" t="str">
        <f>I53</f>
        <v/>
      </c>
      <c r="AR118" s="111" t="str">
        <f>IF(AQ118="","",RANK(AQ118,AQ115:AQ119,0))</f>
        <v/>
      </c>
      <c r="AS118" s="209">
        <f>IF(AN118="",1000,SUM(AN118*25+AP118*5+AR118))</f>
        <v>1000</v>
      </c>
      <c r="AT118" s="111" t="str">
        <f>IF(AM118="","",RANK(AS118,AS115:AS119,1))</f>
        <v/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4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14.421052631578947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2</v>
      </c>
      <c r="AN122" s="209">
        <f>IF(AM122="","",RANK(AM122,AM121:AM124,0))</f>
        <v>2</v>
      </c>
      <c r="AO122" s="235" t="str">
        <f>V35</f>
        <v/>
      </c>
      <c r="AP122" s="111" t="str">
        <f>IF(AO122="","",RANK(AO122,AO121:AO124,0))</f>
        <v/>
      </c>
      <c r="AQ122" s="114">
        <f>U42</f>
        <v>12.684210526315789</v>
      </c>
      <c r="AR122" s="111">
        <f>IF(AQ122="","",RANK(AQ122,AQ121:AQ124,0))</f>
        <v>2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 t="str">
        <f>Z42</f>
        <v/>
      </c>
      <c r="AN123" s="209" t="str">
        <f>IF(AM123="","",RANK(AM123,AM121:AM124,0))</f>
        <v/>
      </c>
      <c r="AO123" s="235" t="str">
        <f>AH35</f>
        <v/>
      </c>
      <c r="AP123" s="111" t="str">
        <f>IF(AO123="","",RANK(AO123,AO121:AO124,0))</f>
        <v/>
      </c>
      <c r="AQ123" s="114" t="str">
        <f>AG42</f>
        <v/>
      </c>
      <c r="AR123" s="111" t="str">
        <f>IF(AQ123="","",RANK(AQ123,AQ121:AQ124,0))</f>
        <v/>
      </c>
      <c r="AS123" s="209">
        <f>IF(AN123="",1000,SUM(AN123*16+AP123*4+AR123))</f>
        <v>1000</v>
      </c>
      <c r="AT123" s="111" t="str">
        <f>IF(AM123="","",RANK(AS123,AS121:AS124,1))</f>
        <v/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 t="str">
        <f>B53</f>
        <v/>
      </c>
      <c r="AN124" s="209" t="str">
        <f>IF(AM124="","",RANK(AM124,AM121:AM124,0))</f>
        <v/>
      </c>
      <c r="AO124" s="235" t="str">
        <f>J46</f>
        <v/>
      </c>
      <c r="AP124" s="111" t="str">
        <f>IF(AO124="","",RANK(AO124,AO121:AO124,0))</f>
        <v/>
      </c>
      <c r="AQ124" s="114" t="str">
        <f>I53</f>
        <v/>
      </c>
      <c r="AR124" s="111" t="str">
        <f>IF(AQ124="","",RANK(AQ124,AQ121:AQ124,0))</f>
        <v/>
      </c>
      <c r="AS124" s="209">
        <f>IF(AN124="",1000,SUM(AN124*16+AP124*4+AR124))</f>
        <v>1000</v>
      </c>
      <c r="AT124" s="111" t="str">
        <f>IF(AM124="","",RANK(AS124,AS121:AS124,1))</f>
        <v/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4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14.421052631578947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2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12.684210526315789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 t="str">
        <f>Z42</f>
        <v/>
      </c>
      <c r="AN128" s="209" t="str">
        <f>IF(AM128="","",RANK(AM128,AM126:AM128,0))</f>
        <v/>
      </c>
      <c r="AO128" s="235" t="str">
        <f>AH35</f>
        <v/>
      </c>
      <c r="AP128" s="111" t="str">
        <f>IF(AO128="","",RANK(AO128,AO126:AO128,0))</f>
        <v/>
      </c>
      <c r="AQ128" s="114" t="str">
        <f>AG42</f>
        <v/>
      </c>
      <c r="AR128" s="111" t="str">
        <f>IF(AQ128="","",RANK(AQ128,AQ126:AQ128,0))</f>
        <v/>
      </c>
      <c r="AS128" s="209">
        <f>IF(AN128="",1000,SUM(AN128*9+AP128*3+AR128))</f>
        <v>1000</v>
      </c>
      <c r="AT128" s="111" t="str">
        <f>IF(AM128="","",RANK(AS128,AS126:AS128,1))</f>
        <v/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4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14.421052631578947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2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12.684210526315789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68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2019-02-02T16:43:13Z</cp:lastPrinted>
  <dcterms:created xsi:type="dcterms:W3CDTF">2007-11-15T17:37:34Z</dcterms:created>
  <dcterms:modified xsi:type="dcterms:W3CDTF">2019-04-17T19:45:57Z</dcterms:modified>
</cp:coreProperties>
</file>